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15" windowWidth="19035" windowHeight="11280" tabRatio="842"/>
  </bookViews>
  <sheets>
    <sheet name="Winter Storms &amp; Precip Summary" sheetId="1" r:id="rId1"/>
    <sheet name="Winter Storms Detailed Data" sheetId="2" r:id="rId2"/>
    <sheet name="SASP Annual Precipitation Graph" sheetId="3" r:id="rId3"/>
    <sheet name="SASP Monthly Precipitation" sheetId="4" r:id="rId4"/>
    <sheet name="Precip &amp; MOW" sheetId="5" r:id="rId5"/>
  </sheets>
  <definedNames>
    <definedName name="_xlnm.Print_Area" localSheetId="0">'Winter Storms &amp; Precip Summary'!$A$189:$I$202</definedName>
  </definedNames>
  <calcPr calcId="145621"/>
</workbook>
</file>

<file path=xl/calcChain.xml><?xml version="1.0" encoding="utf-8"?>
<calcChain xmlns="http://schemas.openxmlformats.org/spreadsheetml/2006/main">
  <c r="D198" i="1" l="1"/>
  <c r="E198" i="1"/>
  <c r="F198" i="1"/>
  <c r="G198" i="1"/>
  <c r="H198" i="1"/>
  <c r="I198" i="1"/>
  <c r="D232" i="1" l="1"/>
  <c r="E232" i="1"/>
  <c r="F232" i="1"/>
  <c r="G232" i="1"/>
  <c r="H232" i="1"/>
  <c r="H229" i="1"/>
  <c r="H228" i="1"/>
  <c r="G229" i="1"/>
  <c r="G228" i="1"/>
  <c r="F229" i="1"/>
  <c r="F228" i="1"/>
  <c r="E229" i="1"/>
  <c r="E228" i="1"/>
  <c r="D229" i="1"/>
  <c r="D228" i="1"/>
  <c r="D226" i="1"/>
  <c r="H225" i="1"/>
  <c r="G225" i="1"/>
  <c r="F225" i="1"/>
  <c r="E225" i="1"/>
  <c r="D225" i="1"/>
  <c r="D197" i="1" l="1"/>
  <c r="E197" i="1"/>
  <c r="F197" i="1"/>
  <c r="H197" i="1"/>
  <c r="D196" i="1" l="1"/>
  <c r="E196" i="1"/>
  <c r="F196" i="1"/>
  <c r="H196" i="1"/>
  <c r="D194" i="1" l="1"/>
  <c r="E194" i="1"/>
  <c r="F194" i="1"/>
  <c r="H194" i="1"/>
  <c r="D195" i="1"/>
  <c r="E195" i="1"/>
  <c r="F195" i="1"/>
  <c r="H195" i="1"/>
  <c r="D193" i="1" l="1"/>
  <c r="E193" i="1"/>
  <c r="F193" i="1"/>
  <c r="H193" i="1"/>
  <c r="D192" i="1" l="1"/>
  <c r="E192" i="1"/>
  <c r="F192" i="1"/>
  <c r="G192" i="1"/>
  <c r="H192" i="1"/>
  <c r="J284" i="2" l="1"/>
  <c r="G191" i="1" l="1"/>
  <c r="I191" i="1"/>
  <c r="H191" i="1"/>
  <c r="F191" i="1"/>
  <c r="E191" i="1"/>
  <c r="D191" i="1"/>
  <c r="I184" i="1"/>
  <c r="H184" i="1"/>
  <c r="E184" i="1"/>
  <c r="D184" i="1"/>
  <c r="F184" i="1"/>
  <c r="G184" i="1"/>
  <c r="H247" i="1" l="1"/>
  <c r="G247" i="1"/>
  <c r="G248" i="1"/>
  <c r="G255" i="1" s="1"/>
  <c r="F247" i="1"/>
  <c r="F248" i="1" s="1"/>
  <c r="F255" i="1" s="1"/>
  <c r="E248" i="1"/>
  <c r="D248" i="1"/>
  <c r="D255" i="1" s="1"/>
  <c r="E247" i="1"/>
  <c r="E255" i="1" s="1"/>
  <c r="H202" i="1"/>
  <c r="F202" i="1"/>
  <c r="E202" i="1"/>
  <c r="D202" i="1"/>
  <c r="D200" i="1" l="1"/>
  <c r="E200" i="1"/>
  <c r="H200" i="1"/>
  <c r="D201" i="1"/>
  <c r="E201" i="1"/>
  <c r="F201" i="1"/>
  <c r="H201" i="1"/>
  <c r="H223" i="1" l="1"/>
  <c r="G223" i="1"/>
  <c r="E223" i="1"/>
  <c r="D223" i="1"/>
  <c r="H199" i="1"/>
  <c r="F199" i="1"/>
  <c r="E199" i="1"/>
  <c r="D199" i="1"/>
  <c r="G165" i="1" l="1"/>
  <c r="G166" i="1" s="1"/>
  <c r="F164" i="1" l="1"/>
  <c r="J283" i="2" l="1"/>
  <c r="J282" i="2" l="1"/>
  <c r="F163" i="1" l="1"/>
  <c r="J281" i="2"/>
  <c r="J280" i="2" l="1"/>
  <c r="J279" i="2" l="1"/>
  <c r="J278" i="2" l="1"/>
  <c r="F162" i="1" l="1"/>
  <c r="M277" i="2" l="1"/>
  <c r="L277" i="2"/>
  <c r="J277" i="2"/>
  <c r="J276" i="2" l="1"/>
  <c r="F161" i="1" l="1"/>
  <c r="I274" i="2"/>
  <c r="F160" i="1" l="1"/>
  <c r="F223" i="1" l="1"/>
  <c r="M266" i="2" l="1"/>
  <c r="L266" i="2"/>
  <c r="M263" i="2" l="1"/>
  <c r="L263" i="2"/>
  <c r="G158" i="1" l="1"/>
  <c r="G169" i="1" s="1"/>
  <c r="M260" i="2" l="1"/>
  <c r="L260" i="2"/>
  <c r="J260" i="2"/>
  <c r="I169" i="1" l="1"/>
  <c r="H169" i="1"/>
  <c r="E169" i="1"/>
  <c r="D169" i="1"/>
  <c r="F169" i="1"/>
  <c r="I259" i="2" l="1"/>
  <c r="J259" i="2" s="1"/>
  <c r="H246" i="1" l="1"/>
  <c r="G246" i="1"/>
  <c r="E246" i="1"/>
  <c r="D246" i="1"/>
  <c r="H222" i="1" l="1"/>
  <c r="G222" i="1"/>
  <c r="E222" i="1"/>
  <c r="D222" i="1"/>
  <c r="H245" i="1" l="1"/>
  <c r="G245" i="1"/>
  <c r="E245" i="1"/>
  <c r="F245" i="1"/>
  <c r="D245" i="1"/>
  <c r="G244" i="1"/>
  <c r="E244" i="1"/>
  <c r="F244" i="1"/>
  <c r="D244" i="1"/>
  <c r="G243" i="1"/>
  <c r="E243" i="1"/>
  <c r="F243" i="1"/>
  <c r="D243" i="1"/>
  <c r="G242" i="1"/>
  <c r="E242" i="1"/>
  <c r="F242" i="1"/>
  <c r="D242" i="1"/>
  <c r="G241" i="1"/>
  <c r="E241" i="1"/>
  <c r="F241" i="1"/>
  <c r="D241" i="1"/>
  <c r="G240" i="1"/>
  <c r="E240" i="1"/>
  <c r="F240" i="1"/>
  <c r="D240" i="1"/>
  <c r="G239" i="1"/>
  <c r="E239" i="1"/>
  <c r="F239" i="1"/>
  <c r="D239" i="1"/>
  <c r="G238" i="1"/>
  <c r="F238" i="1"/>
  <c r="E238" i="1"/>
  <c r="D238" i="1"/>
  <c r="E251" i="1" l="1"/>
  <c r="E252" i="1"/>
  <c r="G251" i="1"/>
  <c r="G252" i="1"/>
  <c r="D252" i="1"/>
  <c r="D251" i="1"/>
  <c r="D249" i="1"/>
  <c r="F151" i="1"/>
  <c r="F200" i="1" s="1"/>
  <c r="F246" i="1" l="1"/>
  <c r="G253" i="1"/>
  <c r="E253" i="1"/>
  <c r="D253" i="1"/>
  <c r="F251" i="1" l="1"/>
  <c r="F252" i="1"/>
  <c r="H221" i="1"/>
  <c r="E221" i="1"/>
  <c r="D221" i="1"/>
  <c r="F253" i="1" l="1"/>
  <c r="F149" i="1"/>
  <c r="F148" i="1" l="1"/>
  <c r="F146" i="1" l="1"/>
  <c r="F222" i="1" l="1"/>
  <c r="B6" i="5" l="1"/>
  <c r="C6" i="5"/>
  <c r="D6" i="5"/>
  <c r="E6" i="5"/>
  <c r="F6" i="5"/>
  <c r="G6" i="5"/>
  <c r="H6" i="5"/>
  <c r="I6" i="5"/>
  <c r="I154" i="1" l="1"/>
  <c r="E154" i="1"/>
  <c r="D154" i="1"/>
  <c r="H154" i="1"/>
  <c r="F154" i="1"/>
  <c r="G6" i="1"/>
  <c r="G7" i="1" s="1"/>
  <c r="G8" i="1" s="1"/>
  <c r="G9" i="1" s="1"/>
  <c r="G10" i="1" s="1"/>
  <c r="G11" i="1" s="1"/>
  <c r="G12" i="1" s="1"/>
  <c r="G13" i="1" s="1"/>
  <c r="E213" i="1"/>
  <c r="E214" i="1"/>
  <c r="E215" i="1"/>
  <c r="E216" i="1"/>
  <c r="E217" i="1"/>
  <c r="E218" i="1"/>
  <c r="E219" i="1"/>
  <c r="E220" i="1"/>
  <c r="F213" i="1"/>
  <c r="F214" i="1"/>
  <c r="F215" i="1"/>
  <c r="F216" i="1"/>
  <c r="F217" i="1"/>
  <c r="F218" i="1"/>
  <c r="F219" i="1"/>
  <c r="F220" i="1"/>
  <c r="F128" i="1"/>
  <c r="G213" i="1"/>
  <c r="G214" i="1"/>
  <c r="G215" i="1"/>
  <c r="G216" i="1"/>
  <c r="G217" i="1"/>
  <c r="G218" i="1"/>
  <c r="G219" i="1"/>
  <c r="G220" i="1"/>
  <c r="I6" i="1"/>
  <c r="I7" i="1"/>
  <c r="I8" i="1"/>
  <c r="I9" i="1"/>
  <c r="I10" i="1"/>
  <c r="I11" i="1"/>
  <c r="I12" i="1"/>
  <c r="I13" i="1"/>
  <c r="I22" i="1"/>
  <c r="I23" i="1"/>
  <c r="I24" i="1"/>
  <c r="I25" i="1"/>
  <c r="I26" i="1"/>
  <c r="I27" i="1"/>
  <c r="I28" i="1"/>
  <c r="I29" i="1"/>
  <c r="I37" i="1"/>
  <c r="I38" i="1"/>
  <c r="I39" i="1"/>
  <c r="I40" i="1"/>
  <c r="I41" i="1"/>
  <c r="I42" i="1"/>
  <c r="I43" i="1"/>
  <c r="I44" i="1"/>
  <c r="I52" i="1"/>
  <c r="I53" i="1"/>
  <c r="I54" i="1"/>
  <c r="I55" i="1"/>
  <c r="I56" i="1"/>
  <c r="I57" i="1"/>
  <c r="I58" i="1"/>
  <c r="I59" i="1"/>
  <c r="I67" i="1"/>
  <c r="I68" i="1"/>
  <c r="I69" i="1"/>
  <c r="I70" i="1"/>
  <c r="I71" i="1"/>
  <c r="I72" i="1"/>
  <c r="I73" i="1"/>
  <c r="I74" i="1"/>
  <c r="I82" i="1"/>
  <c r="I83" i="1"/>
  <c r="I84" i="1"/>
  <c r="I85" i="1"/>
  <c r="I86" i="1"/>
  <c r="I87" i="1"/>
  <c r="I88" i="1"/>
  <c r="I89" i="1"/>
  <c r="I97" i="1"/>
  <c r="I98" i="1"/>
  <c r="I99" i="1"/>
  <c r="I100" i="1"/>
  <c r="I194" i="1" s="1"/>
  <c r="I101" i="1"/>
  <c r="I195" i="1" s="1"/>
  <c r="I102" i="1"/>
  <c r="I196" i="1" s="1"/>
  <c r="I103" i="1"/>
  <c r="I104" i="1"/>
  <c r="I112" i="1"/>
  <c r="I113" i="1"/>
  <c r="I192" i="1" s="1"/>
  <c r="I114" i="1"/>
  <c r="I193" i="1" s="1"/>
  <c r="I118" i="1"/>
  <c r="I197" i="1" s="1"/>
  <c r="I119" i="1"/>
  <c r="D213" i="1"/>
  <c r="D214" i="1"/>
  <c r="D215" i="1"/>
  <c r="D216" i="1"/>
  <c r="D217" i="1"/>
  <c r="D218" i="1"/>
  <c r="D219" i="1"/>
  <c r="D220" i="1"/>
  <c r="G112" i="1"/>
  <c r="G97" i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82" i="1"/>
  <c r="G83" i="1" s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139" i="1"/>
  <c r="E139" i="1"/>
  <c r="D139" i="1"/>
  <c r="F124" i="1"/>
  <c r="F109" i="1"/>
  <c r="F94" i="1"/>
  <c r="F79" i="1"/>
  <c r="F64" i="1"/>
  <c r="F49" i="1"/>
  <c r="F34" i="1"/>
  <c r="H124" i="1"/>
  <c r="H109" i="1"/>
  <c r="H94" i="1"/>
  <c r="H79" i="1"/>
  <c r="H64" i="1"/>
  <c r="H49" i="1"/>
  <c r="H34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E124" i="1"/>
  <c r="E109" i="1"/>
  <c r="E94" i="1"/>
  <c r="E79" i="1"/>
  <c r="E64" i="1"/>
  <c r="E49" i="1"/>
  <c r="E34" i="1"/>
  <c r="D124" i="1"/>
  <c r="D109" i="1"/>
  <c r="D94" i="1"/>
  <c r="D79" i="1"/>
  <c r="D64" i="1"/>
  <c r="D49" i="1"/>
  <c r="D34" i="1"/>
  <c r="D18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F139" i="1"/>
  <c r="D207" i="1" l="1"/>
  <c r="E207" i="1"/>
  <c r="E230" i="1"/>
  <c r="F207" i="1"/>
  <c r="I202" i="1"/>
  <c r="I201" i="1"/>
  <c r="I200" i="1"/>
  <c r="I199" i="1"/>
  <c r="F221" i="1"/>
  <c r="G113" i="1"/>
  <c r="H238" i="1"/>
  <c r="H248" i="1" s="1"/>
  <c r="H255" i="1" s="1"/>
  <c r="H242" i="1"/>
  <c r="H239" i="1"/>
  <c r="H241" i="1"/>
  <c r="H243" i="1"/>
  <c r="H240" i="1"/>
  <c r="H244" i="1"/>
  <c r="H218" i="1"/>
  <c r="H217" i="1"/>
  <c r="G114" i="1"/>
  <c r="I49" i="1"/>
  <c r="H128" i="1"/>
  <c r="I124" i="1"/>
  <c r="I64" i="1"/>
  <c r="H216" i="1"/>
  <c r="H213" i="1"/>
  <c r="I109" i="1"/>
  <c r="H219" i="1"/>
  <c r="I79" i="1"/>
  <c r="H215" i="1"/>
  <c r="H214" i="1"/>
  <c r="G84" i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H220" i="1"/>
  <c r="I94" i="1"/>
  <c r="I34" i="1"/>
  <c r="G115" i="1" l="1"/>
  <c r="G194" i="1" s="1"/>
  <c r="G193" i="1"/>
  <c r="F230" i="1"/>
  <c r="H252" i="1"/>
  <c r="H251" i="1"/>
  <c r="I207" i="1"/>
  <c r="I209" i="1" s="1"/>
  <c r="D230" i="1"/>
  <c r="G221" i="1"/>
  <c r="H139" i="1"/>
  <c r="H207" i="1" s="1"/>
  <c r="G116" i="1"/>
  <c r="G195" i="1" s="1"/>
  <c r="H253" i="1" l="1"/>
  <c r="H209" i="1"/>
  <c r="H230" i="1"/>
  <c r="G117" i="1"/>
  <c r="G196" i="1" s="1"/>
  <c r="G230" i="1" l="1"/>
  <c r="G118" i="1"/>
  <c r="G197" i="1" s="1"/>
  <c r="G119" i="1" l="1"/>
  <c r="G120" i="1" l="1"/>
  <c r="G199" i="1" s="1"/>
  <c r="G121" i="1" l="1"/>
  <c r="G200" i="1" s="1"/>
  <c r="G122" i="1" l="1"/>
  <c r="G201" i="1" s="1"/>
  <c r="G123" i="1" l="1"/>
  <c r="G202" i="1" s="1"/>
  <c r="G124" i="1" l="1"/>
  <c r="G207" i="1" s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20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End-of-month water year total precipitation.
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<sst xmlns="http://schemas.openxmlformats.org/spreadsheetml/2006/main" count="824" uniqueCount="114">
  <si>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</si>
  <si>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</si>
  <si>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</si>
  <si>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</si>
  <si>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</si>
  <si>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</si>
  <si>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</si>
  <si>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</si>
  <si>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</si>
  <si>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</si>
  <si>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</si>
  <si>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</si>
  <si>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</si>
  <si>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</si>
  <si>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</si>
  <si>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</si>
  <si>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</si>
  <si>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</si>
  <si>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</si>
  <si>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</si>
  <si>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</si>
  <si>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</si>
  <si>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</si>
  <si>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</si>
  <si>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</si>
  <si>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</si>
  <si>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</si>
  <si>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</si>
  <si>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</si>
  <si>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</si>
  <si>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</si>
  <si>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  <family val="2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</si>
  <si>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</si>
  <si>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</si>
  <si>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</si>
  <si>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</si>
  <si>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</si>
  <si>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</si>
  <si>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</si>
  <si>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</si>
  <si>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</si>
  <si>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</si>
  <si>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</si>
  <si>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</si>
  <si>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</si>
  <si>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</si>
  <si>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</si>
  <si>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</si>
  <si>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</si>
  <si>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</si>
  <si>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</si>
  <si>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</si>
  <si>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</si>
  <si>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</si>
  <si>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</si>
  <si>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</si>
  <si>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</si>
  <si>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</si>
  <si>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</si>
  <si>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</si>
  <si>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</si>
  <si>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</si>
  <si>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</si>
  <si>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</si>
  <si>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</si>
  <si>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</si>
  <si>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</si>
  <si>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</si>
  <si>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</si>
  <si>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</si>
  <si>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</si>
  <si>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</si>
  <si>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</si>
  <si>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</si>
  <si>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</si>
  <si>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</si>
  <si>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</si>
  <si>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</si>
  <si>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</si>
  <si>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</si>
  <si>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</si>
  <si>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</si>
  <si>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</si>
  <si>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</si>
  <si>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</si>
  <si>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</si>
  <si>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</si>
  <si>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</si>
  <si>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</si>
  <si>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</si>
  <si>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</si>
  <si>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</si>
  <si>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</si>
  <si>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</si>
  <si>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</si>
  <si>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</si>
  <si>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</si>
  <si>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</si>
  <si>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</si>
  <si>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</si>
  <si>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</si>
  <si>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</si>
  <si>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</si>
  <si>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</si>
  <si>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</si>
  <si>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 xml:space="preserve"> = WY 2004 - WY 2014 (11 yrs)</t>
  </si>
  <si>
    <t xml:space="preserve"> = WY 2005 - WY 2014 (10 yrs)</t>
  </si>
  <si>
    <t>2004-2014</t>
  </si>
  <si>
    <t>WY2014 minus POR Mean</t>
  </si>
  <si>
    <t>2005-2014</t>
  </si>
  <si>
    <t>2014/2015</t>
  </si>
  <si>
    <t xml:space="preserve">   = WY 2004 - WY 2015 (12 yrs)</t>
  </si>
  <si>
    <t>all snow precip</t>
  </si>
  <si>
    <t>21 mm precip as snow, 7 mm as 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</si>
</sst>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ill="1" applyBorder="1"/>
    <xf numFmtId="165" fontId="13" fillId="0" borderId="0" xfId="2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6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0" fontId="13" fillId="0" borderId="0" xfId="0" quotePrefix="1" applyFont="1" applyFill="1" applyBorder="1" applyAlignment="1">
      <alignment horizontal="right"/>
    </xf>
    <xf numFmtId="165" fontId="12" fillId="0" borderId="0" xfId="0" applyNumberFormat="1" applyFont="1"/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166" fontId="0" fillId="2" borderId="0" xfId="0" applyNumberFormat="1" applyFill="1"/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166" fontId="0" fillId="3" borderId="0" xfId="0" applyNumberForma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4" borderId="0" xfId="0" quotePrefix="1" applyFill="1"/>
    <xf numFmtId="0" fontId="0" fillId="4" borderId="0" xfId="0" applyFill="1" applyAlignment="1">
      <alignment horizontal="right"/>
    </xf>
    <xf numFmtId="166" fontId="0" fillId="4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54"/>
          <c:y val="2.4469502686959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11111111111106E-2"/>
          <c:y val="0.15057283142389524"/>
          <c:w val="0.80333333333333334"/>
          <c:h val="0.65302782324058917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4928"/>
        <c:axId val="111486464"/>
      </c:lineChart>
      <c:catAx>
        <c:axId val="1114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8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48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23E-2"/>
              <c:y val="0.44517184942716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1484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544676061931466E-2"/>
          <c:y val="0.93401899259724952"/>
          <c:w val="0.54914262458550744"/>
          <c:h val="6.59809339115756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 to 12 year Period of Record  from Water Year 2004 to Water Year 2015</a:t>
            </a:r>
          </a:p>
        </c:rich>
      </c:tx>
      <c:layout>
        <c:manualLayout>
          <c:xMode val="edge"/>
          <c:yMode val="edge"/>
          <c:x val="0.291111111111111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2234910277324633"/>
          <c:w val="0.8512763596004439"/>
          <c:h val="0.67210440456769982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Summary'!$C$191:$C$202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Summary'!$H$191:$H$202</c:f>
              <c:numCache>
                <c:formatCode>0.0</c:formatCode>
                <c:ptCount val="12"/>
                <c:pt idx="0">
                  <c:v>72.5</c:v>
                </c:pt>
                <c:pt idx="1">
                  <c:v>91.416666666666671</c:v>
                </c:pt>
                <c:pt idx="2">
                  <c:v>127.91666666666667</c:v>
                </c:pt>
                <c:pt idx="3">
                  <c:v>109.58333333333333</c:v>
                </c:pt>
                <c:pt idx="4">
                  <c:v>117.08333333333333</c:v>
                </c:pt>
                <c:pt idx="5">
                  <c:v>103.08333333333333</c:v>
                </c:pt>
                <c:pt idx="6">
                  <c:v>124.58333333333333</c:v>
                </c:pt>
                <c:pt idx="7">
                  <c:v>72.666666666666671</c:v>
                </c:pt>
                <c:pt idx="8">
                  <c:v>4.3</c:v>
                </c:pt>
                <c:pt idx="9">
                  <c:v>0</c:v>
                </c:pt>
                <c:pt idx="10">
                  <c:v>0</c:v>
                </c:pt>
                <c:pt idx="11">
                  <c:v>12.9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Summary'!$C$191:$C$202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Summary'!$I$191:$I$202</c:f>
              <c:numCache>
                <c:formatCode>0.0</c:formatCode>
                <c:ptCount val="12"/>
                <c:pt idx="0">
                  <c:v>26.5</c:v>
                </c:pt>
                <c:pt idx="1">
                  <c:v>1.6666666666666667</c:v>
                </c:pt>
                <c:pt idx="2">
                  <c:v>1.3333333333333333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0.33333333333333331</c:v>
                </c:pt>
                <c:pt idx="7">
                  <c:v>6.5</c:v>
                </c:pt>
                <c:pt idx="8">
                  <c:v>23.1</c:v>
                </c:pt>
                <c:pt idx="9">
                  <c:v>100.2</c:v>
                </c:pt>
                <c:pt idx="10">
                  <c:v>85.5</c:v>
                </c:pt>
                <c:pt idx="11">
                  <c:v>80.7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2335872"/>
        <c:axId val="112337664"/>
      </c:barChart>
      <c:catAx>
        <c:axId val="1123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3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337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435562886881365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35872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54"/>
          <c:y val="0.9345335515548282"/>
          <c:w val="0.10666666666666663"/>
          <c:h val="3.7643207855973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72352"/>
        <c:axId val="112386816"/>
      </c:scatterChart>
      <c:valAx>
        <c:axId val="1123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12386816"/>
        <c:crosses val="autoZero"/>
        <c:crossBetween val="midCat"/>
      </c:valAx>
      <c:valAx>
        <c:axId val="1123868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123723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65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5"/>
  <sheetViews>
    <sheetView tabSelected="1" topLeftCell="A171" workbookViewId="0">
      <selection activeCell="H181" sqref="H181"/>
    </sheetView>
  </sheetViews>
  <sheetFormatPr defaultRowHeight="12.75" x14ac:dyDescent="0.2"/>
  <cols>
    <col min="1" max="1" width="14.7109375" customWidth="1"/>
    <col min="2" max="3" width="14.7109375" style="3" customWidth="1"/>
    <col min="4" max="6" width="16.7109375" customWidth="1"/>
    <col min="7" max="7" width="16.7109375" style="10" customWidth="1"/>
    <col min="8" max="9" width="16.7109375" customWidth="1"/>
    <col min="10" max="10" width="9.140625" style="30"/>
    <col min="11" max="11" width="11" customWidth="1"/>
  </cols>
  <sheetData>
    <row r="1" spans="1:9" ht="15.75" x14ac:dyDescent="0.25">
      <c r="A1" s="6" t="s">
        <v>23</v>
      </c>
    </row>
    <row r="2" spans="1:9" x14ac:dyDescent="0.2">
      <c r="A2" s="4" t="s">
        <v>60</v>
      </c>
    </row>
    <row r="3" spans="1:9" x14ac:dyDescent="0.2">
      <c r="A3" s="4" t="s">
        <v>63</v>
      </c>
    </row>
    <row r="4" spans="1:9" x14ac:dyDescent="0.2">
      <c r="B4" s="4"/>
    </row>
    <row r="5" spans="1:9" ht="13.5" thickBot="1" x14ac:dyDescent="0.25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 x14ac:dyDescent="0.2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 x14ac:dyDescent="0.2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 x14ac:dyDescent="0.2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 x14ac:dyDescent="0.2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 x14ac:dyDescent="0.2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 x14ac:dyDescent="0.2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 x14ac:dyDescent="0.2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 x14ac:dyDescent="0.2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 x14ac:dyDescent="0.2">
      <c r="A14" s="8">
        <v>2004</v>
      </c>
      <c r="B14" s="8" t="s">
        <v>56</v>
      </c>
      <c r="C14" s="3" t="s">
        <v>11</v>
      </c>
      <c r="D14" s="9">
        <v>0</v>
      </c>
      <c r="E14" s="117" t="s">
        <v>58</v>
      </c>
      <c r="F14" s="117"/>
      <c r="G14" s="117"/>
      <c r="H14" s="117"/>
      <c r="I14" s="117"/>
    </row>
    <row r="15" spans="1:9" x14ac:dyDescent="0.2">
      <c r="A15" s="8">
        <v>2004</v>
      </c>
      <c r="B15" s="29" t="s">
        <v>55</v>
      </c>
      <c r="C15" s="3" t="s">
        <v>20</v>
      </c>
      <c r="D15" s="9">
        <v>0</v>
      </c>
      <c r="E15" s="117"/>
      <c r="F15" s="117"/>
      <c r="G15" s="117"/>
      <c r="H15" s="117"/>
      <c r="I15" s="117"/>
    </row>
    <row r="16" spans="1:9" x14ac:dyDescent="0.2">
      <c r="A16" s="8">
        <v>2004</v>
      </c>
      <c r="B16" s="29" t="s">
        <v>55</v>
      </c>
      <c r="C16" s="3" t="s">
        <v>21</v>
      </c>
      <c r="D16" s="9">
        <v>0</v>
      </c>
      <c r="E16" s="117"/>
      <c r="F16" s="117"/>
      <c r="G16" s="117"/>
      <c r="H16" s="117"/>
      <c r="I16" s="117"/>
    </row>
    <row r="17" spans="1:10" x14ac:dyDescent="0.2">
      <c r="A17" s="8">
        <v>2004</v>
      </c>
      <c r="B17" s="29" t="s">
        <v>55</v>
      </c>
      <c r="C17" s="3" t="s">
        <v>22</v>
      </c>
      <c r="D17" s="2">
        <v>0</v>
      </c>
      <c r="E17" s="118"/>
      <c r="F17" s="118"/>
      <c r="G17" s="118"/>
      <c r="H17" s="118"/>
      <c r="I17" s="118"/>
    </row>
    <row r="18" spans="1:10" x14ac:dyDescent="0.2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.5" thickBot="1" x14ac:dyDescent="0.25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 x14ac:dyDescent="0.2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 x14ac:dyDescent="0.2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 x14ac:dyDescent="0.2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 x14ac:dyDescent="0.2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 x14ac:dyDescent="0.2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 x14ac:dyDescent="0.2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 x14ac:dyDescent="0.2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 x14ac:dyDescent="0.2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 x14ac:dyDescent="0.2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 x14ac:dyDescent="0.2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 x14ac:dyDescent="0.2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 x14ac:dyDescent="0.2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 x14ac:dyDescent="0.2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 x14ac:dyDescent="0.2">
      <c r="A35" s="8"/>
      <c r="B35" s="8"/>
      <c r="I35" s="10"/>
    </row>
    <row r="36" spans="1:10" ht="13.5" thickBot="1" x14ac:dyDescent="0.25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 x14ac:dyDescent="0.2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 x14ac:dyDescent="0.2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 x14ac:dyDescent="0.2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 x14ac:dyDescent="0.2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 x14ac:dyDescent="0.2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 x14ac:dyDescent="0.2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 x14ac:dyDescent="0.2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 x14ac:dyDescent="0.2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 x14ac:dyDescent="0.2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 x14ac:dyDescent="0.2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 x14ac:dyDescent="0.2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 x14ac:dyDescent="0.2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 x14ac:dyDescent="0.2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 x14ac:dyDescent="0.2">
      <c r="A50" s="8"/>
      <c r="B50" s="8"/>
      <c r="I50" s="10"/>
    </row>
    <row r="51" spans="1:10" ht="13.5" thickBot="1" x14ac:dyDescent="0.25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 x14ac:dyDescent="0.2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 x14ac:dyDescent="0.2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 x14ac:dyDescent="0.2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 x14ac:dyDescent="0.2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 x14ac:dyDescent="0.2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 x14ac:dyDescent="0.2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 x14ac:dyDescent="0.2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 x14ac:dyDescent="0.2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 x14ac:dyDescent="0.2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 x14ac:dyDescent="0.2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 x14ac:dyDescent="0.2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 x14ac:dyDescent="0.2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 x14ac:dyDescent="0.2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 x14ac:dyDescent="0.2">
      <c r="A65" s="8"/>
      <c r="B65" s="8"/>
      <c r="I65" s="10"/>
    </row>
    <row r="66" spans="1:10" ht="13.5" thickBot="1" x14ac:dyDescent="0.25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 x14ac:dyDescent="0.2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 x14ac:dyDescent="0.2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 x14ac:dyDescent="0.2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 x14ac:dyDescent="0.2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 x14ac:dyDescent="0.2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 x14ac:dyDescent="0.2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 x14ac:dyDescent="0.2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 x14ac:dyDescent="0.2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 x14ac:dyDescent="0.2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 x14ac:dyDescent="0.2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 x14ac:dyDescent="0.2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 x14ac:dyDescent="0.2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 x14ac:dyDescent="0.2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 x14ac:dyDescent="0.2">
      <c r="A80" s="8"/>
      <c r="B80" s="8"/>
    </row>
    <row r="81" spans="1:10" ht="13.5" thickBot="1" x14ac:dyDescent="0.25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 x14ac:dyDescent="0.2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 x14ac:dyDescent="0.2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 x14ac:dyDescent="0.2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 x14ac:dyDescent="0.2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 x14ac:dyDescent="0.2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 x14ac:dyDescent="0.2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 x14ac:dyDescent="0.2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 x14ac:dyDescent="0.2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 x14ac:dyDescent="0.2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 x14ac:dyDescent="0.2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 x14ac:dyDescent="0.2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 x14ac:dyDescent="0.2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 x14ac:dyDescent="0.2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 x14ac:dyDescent="0.2">
      <c r="A95" s="8"/>
      <c r="B95" s="8"/>
    </row>
    <row r="96" spans="1:10" ht="13.5" thickBot="1" x14ac:dyDescent="0.25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 x14ac:dyDescent="0.2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 x14ac:dyDescent="0.2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 x14ac:dyDescent="0.2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 x14ac:dyDescent="0.2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 x14ac:dyDescent="0.2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 x14ac:dyDescent="0.2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 x14ac:dyDescent="0.2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 x14ac:dyDescent="0.2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 x14ac:dyDescent="0.2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 x14ac:dyDescent="0.2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 x14ac:dyDescent="0.2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 x14ac:dyDescent="0.2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 x14ac:dyDescent="0.2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.5" thickBot="1" x14ac:dyDescent="0.25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 x14ac:dyDescent="0.2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 x14ac:dyDescent="0.2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 x14ac:dyDescent="0.2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2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 x14ac:dyDescent="0.2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 x14ac:dyDescent="0.2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 x14ac:dyDescent="0.2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 x14ac:dyDescent="0.2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 x14ac:dyDescent="0.2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 x14ac:dyDescent="0.2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 x14ac:dyDescent="0.2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 x14ac:dyDescent="0.2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 x14ac:dyDescent="0.2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.5" thickBot="1" x14ac:dyDescent="0.25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 x14ac:dyDescent="0.2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 x14ac:dyDescent="0.2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 x14ac:dyDescent="0.2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 x14ac:dyDescent="0.2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 x14ac:dyDescent="0.2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 x14ac:dyDescent="0.2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 x14ac:dyDescent="0.2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 x14ac:dyDescent="0.2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 x14ac:dyDescent="0.2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 x14ac:dyDescent="0.2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 x14ac:dyDescent="0.2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 x14ac:dyDescent="0.2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 x14ac:dyDescent="0.2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.5" thickBot="1" x14ac:dyDescent="0.25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 x14ac:dyDescent="0.2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 x14ac:dyDescent="0.2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 x14ac:dyDescent="0.2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6"/>
    </row>
    <row r="145" spans="1:10" x14ac:dyDescent="0.2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 x14ac:dyDescent="0.2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 x14ac:dyDescent="0.2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 x14ac:dyDescent="0.2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 x14ac:dyDescent="0.2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 x14ac:dyDescent="0.2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 x14ac:dyDescent="0.2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 x14ac:dyDescent="0.2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 x14ac:dyDescent="0.2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 x14ac:dyDescent="0.2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 x14ac:dyDescent="0.2">
      <c r="G155"/>
    </row>
    <row r="156" spans="1:10" ht="13.5" thickBot="1" x14ac:dyDescent="0.25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 x14ac:dyDescent="0.2">
      <c r="A157" s="93">
        <v>2014</v>
      </c>
      <c r="B157" s="93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7"/>
    </row>
    <row r="158" spans="1:10" x14ac:dyDescent="0.2">
      <c r="A158" s="93">
        <v>2014</v>
      </c>
      <c r="B158" s="93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7"/>
    </row>
    <row r="159" spans="1:10" x14ac:dyDescent="0.2">
      <c r="A159" s="93">
        <v>2014</v>
      </c>
      <c r="B159" s="93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7"/>
    </row>
    <row r="160" spans="1:10" x14ac:dyDescent="0.2">
      <c r="A160" s="93">
        <v>2014</v>
      </c>
      <c r="B160" s="93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7"/>
    </row>
    <row r="161" spans="1:10" x14ac:dyDescent="0.2">
      <c r="A161" s="93">
        <v>2014</v>
      </c>
      <c r="B161" s="93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7"/>
    </row>
    <row r="162" spans="1:10" x14ac:dyDescent="0.2">
      <c r="A162" s="93">
        <v>2014</v>
      </c>
      <c r="B162" s="93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7"/>
    </row>
    <row r="163" spans="1:10" x14ac:dyDescent="0.2">
      <c r="A163" s="93">
        <v>2014</v>
      </c>
      <c r="B163" s="93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7"/>
    </row>
    <row r="164" spans="1:10" x14ac:dyDescent="0.2">
      <c r="A164" s="93">
        <v>2014</v>
      </c>
      <c r="B164" s="93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7"/>
    </row>
    <row r="165" spans="1:10" x14ac:dyDescent="0.2">
      <c r="A165" s="93">
        <v>2014</v>
      </c>
      <c r="B165" s="93" t="s">
        <v>104</v>
      </c>
      <c r="C165" s="3" t="s">
        <v>11</v>
      </c>
      <c r="D165" s="100">
        <v>0</v>
      </c>
      <c r="E165" s="100">
        <v>3</v>
      </c>
      <c r="F165" s="100">
        <v>12</v>
      </c>
      <c r="G165" s="100">
        <f>+G164+F165</f>
        <v>862</v>
      </c>
      <c r="H165" s="100">
        <v>0</v>
      </c>
      <c r="I165" s="100">
        <v>12</v>
      </c>
      <c r="J165" s="107"/>
    </row>
    <row r="166" spans="1:10" x14ac:dyDescent="0.2">
      <c r="A166" s="93">
        <v>2014</v>
      </c>
      <c r="B166" s="29" t="s">
        <v>55</v>
      </c>
      <c r="C166" s="3" t="s">
        <v>20</v>
      </c>
      <c r="D166" s="100">
        <v>0</v>
      </c>
      <c r="E166" s="100">
        <v>15</v>
      </c>
      <c r="F166" s="10">
        <v>93</v>
      </c>
      <c r="G166" s="100">
        <f>+G165+F166</f>
        <v>955</v>
      </c>
      <c r="H166" s="100">
        <v>0</v>
      </c>
      <c r="I166" s="100">
        <v>93</v>
      </c>
      <c r="J166" s="107"/>
    </row>
    <row r="167" spans="1:10" x14ac:dyDescent="0.2">
      <c r="A167" s="93">
        <v>2014</v>
      </c>
      <c r="B167" s="29" t="s">
        <v>55</v>
      </c>
      <c r="C167" s="3" t="s">
        <v>21</v>
      </c>
      <c r="D167" s="100">
        <v>0</v>
      </c>
      <c r="E167" s="100">
        <v>15</v>
      </c>
      <c r="F167" s="10">
        <v>93</v>
      </c>
      <c r="G167" s="106">
        <v>1048</v>
      </c>
      <c r="H167" s="106">
        <v>0</v>
      </c>
      <c r="I167" s="106">
        <v>93</v>
      </c>
      <c r="J167" s="107"/>
    </row>
    <row r="168" spans="1:10" x14ac:dyDescent="0.2">
      <c r="A168" s="93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 x14ac:dyDescent="0.2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 x14ac:dyDescent="0.2">
      <c r="G170"/>
    </row>
    <row r="171" spans="1:10" ht="13.5" thickBot="1" x14ac:dyDescent="0.25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 x14ac:dyDescent="0.2">
      <c r="A172" s="108">
        <v>2015</v>
      </c>
      <c r="B172" s="108" t="s">
        <v>110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 x14ac:dyDescent="0.2">
      <c r="A173" s="108">
        <v>2015</v>
      </c>
      <c r="B173" s="108" t="s">
        <v>110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 x14ac:dyDescent="0.2">
      <c r="A174" s="108">
        <v>2015</v>
      </c>
      <c r="B174" s="108" t="s">
        <v>110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 x14ac:dyDescent="0.2">
      <c r="A175" s="108">
        <v>2015</v>
      </c>
      <c r="B175" s="108" t="s">
        <v>110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 x14ac:dyDescent="0.2">
      <c r="A176" s="108">
        <v>2015</v>
      </c>
      <c r="B176" s="108" t="s">
        <v>110</v>
      </c>
      <c r="C176" s="3" t="s">
        <v>7</v>
      </c>
      <c r="D176">
        <v>3</v>
      </c>
      <c r="E176">
        <v>10</v>
      </c>
      <c r="F176">
        <v>101</v>
      </c>
      <c r="G176" s="10">
        <v>478</v>
      </c>
      <c r="H176" s="10">
        <v>101</v>
      </c>
      <c r="I176" s="10">
        <v>0</v>
      </c>
    </row>
    <row r="177" spans="1:9" x14ac:dyDescent="0.2">
      <c r="A177" s="108">
        <v>2015</v>
      </c>
      <c r="B177" s="108" t="s">
        <v>110</v>
      </c>
      <c r="C177" s="3" t="s">
        <v>8</v>
      </c>
      <c r="D177">
        <v>2</v>
      </c>
      <c r="E177">
        <v>7</v>
      </c>
      <c r="F177">
        <v>67</v>
      </c>
      <c r="G177" s="10">
        <v>545</v>
      </c>
      <c r="H177" s="10">
        <v>67</v>
      </c>
      <c r="I177" s="10">
        <v>0</v>
      </c>
    </row>
    <row r="178" spans="1:9" x14ac:dyDescent="0.2">
      <c r="A178" s="108">
        <v>2015</v>
      </c>
      <c r="B178" s="108" t="s">
        <v>110</v>
      </c>
      <c r="C178" s="3" t="s">
        <v>9</v>
      </c>
      <c r="D178">
        <v>2</v>
      </c>
      <c r="E178">
        <v>12</v>
      </c>
      <c r="F178">
        <v>64</v>
      </c>
      <c r="G178" s="10">
        <v>609</v>
      </c>
      <c r="H178" s="10">
        <v>64</v>
      </c>
      <c r="I178" s="10">
        <v>0</v>
      </c>
    </row>
    <row r="179" spans="1:9" x14ac:dyDescent="0.2">
      <c r="A179" s="108">
        <v>2015</v>
      </c>
      <c r="B179" s="108" t="s">
        <v>110</v>
      </c>
      <c r="C179" s="3" t="s">
        <v>10</v>
      </c>
      <c r="D179" s="10">
        <v>5</v>
      </c>
      <c r="E179" s="10">
        <v>27</v>
      </c>
      <c r="F179" s="10">
        <v>201</v>
      </c>
      <c r="G179" s="10">
        <v>810</v>
      </c>
      <c r="H179" s="10">
        <v>193</v>
      </c>
      <c r="I179" s="10">
        <v>8</v>
      </c>
    </row>
    <row r="180" spans="1:9" x14ac:dyDescent="0.2">
      <c r="A180" s="108">
        <v>2015</v>
      </c>
      <c r="B180" s="108" t="s">
        <v>110</v>
      </c>
      <c r="C180" s="3" t="s">
        <v>11</v>
      </c>
      <c r="D180" s="100"/>
      <c r="E180" s="100"/>
      <c r="F180" s="100"/>
      <c r="G180" s="100"/>
      <c r="H180" s="100"/>
      <c r="I180" s="100"/>
    </row>
    <row r="181" spans="1:9" x14ac:dyDescent="0.2">
      <c r="A181" s="108">
        <v>2015</v>
      </c>
      <c r="B181" s="29" t="s">
        <v>55</v>
      </c>
      <c r="C181" s="3" t="s">
        <v>20</v>
      </c>
      <c r="D181" s="100"/>
      <c r="E181" s="100"/>
      <c r="F181" s="10"/>
      <c r="G181" s="100"/>
      <c r="H181" s="100"/>
      <c r="I181" s="100"/>
    </row>
    <row r="182" spans="1:9" x14ac:dyDescent="0.2">
      <c r="A182" s="108">
        <v>2015</v>
      </c>
      <c r="B182" s="29" t="s">
        <v>55</v>
      </c>
      <c r="C182" s="3" t="s">
        <v>21</v>
      </c>
      <c r="D182" s="100"/>
      <c r="E182" s="100"/>
      <c r="F182" s="10"/>
      <c r="G182" s="106"/>
      <c r="H182" s="106"/>
      <c r="I182" s="106"/>
    </row>
    <row r="183" spans="1:9" x14ac:dyDescent="0.2">
      <c r="A183" s="108">
        <v>2015</v>
      </c>
      <c r="B183" s="29" t="s">
        <v>55</v>
      </c>
      <c r="C183" s="3" t="s">
        <v>22</v>
      </c>
      <c r="D183" s="2"/>
      <c r="E183" s="2"/>
      <c r="F183" s="2"/>
      <c r="G183" s="33"/>
      <c r="H183" s="2"/>
      <c r="I183" s="2"/>
    </row>
    <row r="184" spans="1:9" x14ac:dyDescent="0.2">
      <c r="C184" s="3" t="s">
        <v>18</v>
      </c>
      <c r="D184">
        <f>SUM(D172:D183)</f>
        <v>18</v>
      </c>
      <c r="E184">
        <f>SUM(E172:E183)</f>
        <v>101</v>
      </c>
      <c r="F184">
        <f>SUM(F172:F183)</f>
        <v>810</v>
      </c>
      <c r="G184">
        <f>MAX(G172:G183)</f>
        <v>810</v>
      </c>
      <c r="H184">
        <f>SUM(H172:H183)</f>
        <v>761</v>
      </c>
      <c r="I184">
        <f>SUM(I172:I183)</f>
        <v>49</v>
      </c>
    </row>
    <row r="185" spans="1:9" x14ac:dyDescent="0.2">
      <c r="G185"/>
    </row>
    <row r="186" spans="1:9" x14ac:dyDescent="0.2">
      <c r="G186"/>
    </row>
    <row r="187" spans="1:9" x14ac:dyDescent="0.2">
      <c r="G187"/>
    </row>
    <row r="189" spans="1:9" x14ac:dyDescent="0.2">
      <c r="D189" s="3" t="s">
        <v>61</v>
      </c>
      <c r="E189" s="3" t="s">
        <v>61</v>
      </c>
      <c r="F189" s="3" t="s">
        <v>61</v>
      </c>
      <c r="G189" s="3" t="s">
        <v>61</v>
      </c>
      <c r="H189" s="3" t="s">
        <v>61</v>
      </c>
      <c r="I189" s="3" t="s">
        <v>61</v>
      </c>
    </row>
    <row r="190" spans="1:9" ht="13.5" thickBot="1" x14ac:dyDescent="0.25">
      <c r="A190" s="34" t="s">
        <v>64</v>
      </c>
      <c r="B190" s="35"/>
      <c r="C190" s="5" t="s">
        <v>1</v>
      </c>
      <c r="D190" s="5" t="s">
        <v>19</v>
      </c>
      <c r="E190" s="5" t="s">
        <v>2</v>
      </c>
      <c r="F190" s="5" t="s">
        <v>26</v>
      </c>
      <c r="G190" s="32" t="s">
        <v>57</v>
      </c>
      <c r="H190" s="5" t="s">
        <v>28</v>
      </c>
      <c r="I190" s="5" t="s">
        <v>27</v>
      </c>
    </row>
    <row r="191" spans="1:9" x14ac:dyDescent="0.2">
      <c r="C191" s="3" t="s">
        <v>3</v>
      </c>
      <c r="D191" s="114">
        <f t="shared" ref="D191:I193" si="16">SUM(D172+D157+D142+D127+D112+D97+D82+D67+D52+D37+D22+D6)/12</f>
        <v>1.8333333333333333</v>
      </c>
      <c r="E191" s="114">
        <f t="shared" si="16"/>
        <v>10.583333333333334</v>
      </c>
      <c r="F191" s="114">
        <f t="shared" si="16"/>
        <v>99</v>
      </c>
      <c r="G191" s="114">
        <f t="shared" si="16"/>
        <v>99</v>
      </c>
      <c r="H191" s="114">
        <f t="shared" si="16"/>
        <v>72.5</v>
      </c>
      <c r="I191" s="114">
        <f t="shared" si="16"/>
        <v>26.5</v>
      </c>
    </row>
    <row r="192" spans="1:9" x14ac:dyDescent="0.2">
      <c r="A192" s="119" t="s">
        <v>65</v>
      </c>
      <c r="B192" s="119"/>
      <c r="C192" s="3" t="s">
        <v>4</v>
      </c>
      <c r="D192" s="114">
        <f t="shared" si="16"/>
        <v>3.0833333333333335</v>
      </c>
      <c r="E192" s="114">
        <f t="shared" si="16"/>
        <v>11</v>
      </c>
      <c r="F192" s="114">
        <f t="shared" si="16"/>
        <v>93.083333333333329</v>
      </c>
      <c r="G192" s="114">
        <f t="shared" si="16"/>
        <v>192.08333333333334</v>
      </c>
      <c r="H192" s="114">
        <f t="shared" si="16"/>
        <v>91.416666666666671</v>
      </c>
      <c r="I192" s="114">
        <f t="shared" si="16"/>
        <v>1.6666666666666667</v>
      </c>
    </row>
    <row r="193" spans="1:9" x14ac:dyDescent="0.2">
      <c r="A193" s="112" t="s">
        <v>111</v>
      </c>
      <c r="B193" s="113"/>
      <c r="C193" s="3" t="s">
        <v>5</v>
      </c>
      <c r="D193" s="114">
        <f t="shared" si="16"/>
        <v>3.75</v>
      </c>
      <c r="E193" s="114">
        <f t="shared" si="16"/>
        <v>16</v>
      </c>
      <c r="F193" s="114">
        <f t="shared" si="16"/>
        <v>129.25</v>
      </c>
      <c r="G193" s="114">
        <f t="shared" si="16"/>
        <v>321.33333333333331</v>
      </c>
      <c r="H193" s="114">
        <f t="shared" si="16"/>
        <v>127.91666666666667</v>
      </c>
      <c r="I193" s="114">
        <f t="shared" si="16"/>
        <v>1.3333333333333333</v>
      </c>
    </row>
    <row r="194" spans="1:9" x14ac:dyDescent="0.2">
      <c r="A194" s="122" t="s">
        <v>105</v>
      </c>
      <c r="B194" s="123"/>
      <c r="C194" s="3" t="s">
        <v>6</v>
      </c>
      <c r="D194" s="114">
        <f t="shared" ref="D194:I194" si="17">SUM(D175+D160+D145+D130+D115+D100+D85+D70+D55+D40+D25+D9)/12</f>
        <v>3.25</v>
      </c>
      <c r="E194" s="114">
        <f t="shared" si="17"/>
        <v>12.583333333333334</v>
      </c>
      <c r="F194" s="114">
        <f t="shared" si="17"/>
        <v>109.58333333333333</v>
      </c>
      <c r="G194" s="114">
        <f t="shared" si="17"/>
        <v>430.91666666666669</v>
      </c>
      <c r="H194" s="114">
        <f t="shared" si="17"/>
        <v>109.58333333333333</v>
      </c>
      <c r="I194" s="114">
        <f t="shared" si="17"/>
        <v>0</v>
      </c>
    </row>
    <row r="195" spans="1:9" x14ac:dyDescent="0.2">
      <c r="A195" s="124" t="s">
        <v>106</v>
      </c>
      <c r="B195" s="125"/>
      <c r="C195" s="3" t="s">
        <v>7</v>
      </c>
      <c r="D195" s="114">
        <f t="shared" ref="D195:I198" si="18">SUM(D176+D161+D146+D131+D116+D101+D86+D71+D56+D41+D26+D10)/12</f>
        <v>3.3333333333333335</v>
      </c>
      <c r="E195" s="114">
        <f t="shared" si="18"/>
        <v>15.833333333333334</v>
      </c>
      <c r="F195" s="114">
        <f t="shared" si="18"/>
        <v>117.08333333333333</v>
      </c>
      <c r="G195" s="114">
        <f t="shared" si="18"/>
        <v>548</v>
      </c>
      <c r="H195" s="114">
        <f t="shared" si="18"/>
        <v>117.08333333333333</v>
      </c>
      <c r="I195" s="114">
        <f t="shared" si="18"/>
        <v>0</v>
      </c>
    </row>
    <row r="196" spans="1:9" x14ac:dyDescent="0.2">
      <c r="A196" s="120"/>
      <c r="B196" s="121"/>
      <c r="C196" s="3" t="s">
        <v>8</v>
      </c>
      <c r="D196" s="114">
        <f t="shared" si="18"/>
        <v>3.0833333333333335</v>
      </c>
      <c r="E196" s="114">
        <f t="shared" si="18"/>
        <v>13.75</v>
      </c>
      <c r="F196" s="114">
        <f t="shared" si="18"/>
        <v>103.08333333333333</v>
      </c>
      <c r="G196" s="114">
        <f t="shared" si="18"/>
        <v>651.08333333333337</v>
      </c>
      <c r="H196" s="114">
        <f t="shared" si="18"/>
        <v>103.08333333333333</v>
      </c>
      <c r="I196" s="114">
        <f t="shared" si="18"/>
        <v>0</v>
      </c>
    </row>
    <row r="197" spans="1:9" x14ac:dyDescent="0.2">
      <c r="C197" s="3" t="s">
        <v>9</v>
      </c>
      <c r="D197" s="114">
        <f t="shared" si="18"/>
        <v>3.9166666666666665</v>
      </c>
      <c r="E197" s="114">
        <f t="shared" si="18"/>
        <v>14.916666666666666</v>
      </c>
      <c r="F197" s="114">
        <f t="shared" si="18"/>
        <v>124.91666666666667</v>
      </c>
      <c r="G197" s="114">
        <f t="shared" si="18"/>
        <v>776</v>
      </c>
      <c r="H197" s="114">
        <f t="shared" si="18"/>
        <v>124.58333333333333</v>
      </c>
      <c r="I197" s="114">
        <f t="shared" si="18"/>
        <v>0.33333333333333331</v>
      </c>
    </row>
    <row r="198" spans="1:9" x14ac:dyDescent="0.2">
      <c r="C198" s="3" t="s">
        <v>10</v>
      </c>
      <c r="D198" s="114">
        <f t="shared" si="18"/>
        <v>2.25</v>
      </c>
      <c r="E198" s="114">
        <f t="shared" si="18"/>
        <v>11.916666666666666</v>
      </c>
      <c r="F198" s="114">
        <f t="shared" si="18"/>
        <v>79.166666666666671</v>
      </c>
      <c r="G198" s="114">
        <f t="shared" si="18"/>
        <v>855.16666666666663</v>
      </c>
      <c r="H198" s="114">
        <f t="shared" si="18"/>
        <v>72.666666666666671</v>
      </c>
      <c r="I198" s="114">
        <f t="shared" si="18"/>
        <v>6.5</v>
      </c>
    </row>
    <row r="199" spans="1:9" x14ac:dyDescent="0.2">
      <c r="C199" s="3" t="s">
        <v>11</v>
      </c>
      <c r="D199" s="94">
        <f t="shared" ref="D199:D202" si="19">SUM(D165+D150+D135+D120+D105+D90+D75+D60+D45+D30+D14)/11</f>
        <v>0.27272727272727271</v>
      </c>
      <c r="E199" s="101">
        <f>SUM(E165+E150+E135+E120+E105+E90+E75+E60+E45+E30)/10</f>
        <v>5.6</v>
      </c>
      <c r="F199" s="101">
        <f t="shared" ref="F199:I199" si="20">SUM(F165+F150+F135+F120+F105+F90+F75+F60+F45+F30)/10</f>
        <v>27.4</v>
      </c>
      <c r="G199" s="101">
        <f t="shared" si="20"/>
        <v>897.7</v>
      </c>
      <c r="H199" s="101">
        <f t="shared" si="20"/>
        <v>4.3</v>
      </c>
      <c r="I199" s="101">
        <f t="shared" si="20"/>
        <v>23.1</v>
      </c>
    </row>
    <row r="200" spans="1:9" x14ac:dyDescent="0.2">
      <c r="C200" s="3" t="s">
        <v>20</v>
      </c>
      <c r="D200" s="94">
        <f t="shared" si="19"/>
        <v>0</v>
      </c>
      <c r="E200" s="101">
        <f>SUM(E166+E151+E136+E121+E106+E91+E76+E61+E46+E31)/10</f>
        <v>15.4</v>
      </c>
      <c r="F200" s="101">
        <f t="shared" ref="F200:I200" si="21">SUM(F166+F151+F136+F121+F106+F91+F76+F61+F46+F31)/10</f>
        <v>100.2</v>
      </c>
      <c r="G200" s="101">
        <f t="shared" si="21"/>
        <v>997.9</v>
      </c>
      <c r="H200" s="101">
        <f t="shared" si="21"/>
        <v>0</v>
      </c>
      <c r="I200" s="101">
        <f t="shared" si="21"/>
        <v>100.2</v>
      </c>
    </row>
    <row r="201" spans="1:9" x14ac:dyDescent="0.2">
      <c r="C201" s="3" t="s">
        <v>21</v>
      </c>
      <c r="D201" s="94">
        <f t="shared" si="19"/>
        <v>0</v>
      </c>
      <c r="E201" s="101">
        <f>SUM(E167+E152+E137+E122+E107+E92+E77+E62+E47+E32)/10</f>
        <v>16.2</v>
      </c>
      <c r="F201" s="101">
        <f t="shared" ref="F201:I202" si="22">SUM(F167+F152+F137+F122+F107+F92+F77+F62+F47+F32)/10</f>
        <v>85.5</v>
      </c>
      <c r="G201" s="101">
        <f t="shared" si="22"/>
        <v>1083.4000000000001</v>
      </c>
      <c r="H201" s="101">
        <f t="shared" si="22"/>
        <v>0</v>
      </c>
      <c r="I201" s="101">
        <f t="shared" si="22"/>
        <v>85.5</v>
      </c>
    </row>
    <row r="202" spans="1:9" x14ac:dyDescent="0.2">
      <c r="C202" s="3" t="s">
        <v>22</v>
      </c>
      <c r="D202" s="94">
        <f t="shared" si="19"/>
        <v>0.18181818181818182</v>
      </c>
      <c r="E202" s="101">
        <f>SUM(E168+E153+E138+E123+E108+E93+E78+E63+E48+E33)/10</f>
        <v>12</v>
      </c>
      <c r="F202" s="101">
        <f t="shared" si="22"/>
        <v>93.6</v>
      </c>
      <c r="G202" s="101">
        <f t="shared" si="22"/>
        <v>1177</v>
      </c>
      <c r="H202" s="101">
        <f t="shared" si="22"/>
        <v>12.9</v>
      </c>
      <c r="I202" s="101">
        <f t="shared" si="22"/>
        <v>80.7</v>
      </c>
    </row>
    <row r="203" spans="1:9" x14ac:dyDescent="0.2">
      <c r="D203" s="38"/>
      <c r="E203" s="38"/>
      <c r="F203" s="38"/>
      <c r="G203" s="38"/>
      <c r="H203" s="38"/>
      <c r="I203" s="38"/>
    </row>
    <row r="204" spans="1:9" x14ac:dyDescent="0.2">
      <c r="D204" s="38"/>
      <c r="E204" s="38"/>
      <c r="F204" s="38"/>
      <c r="G204" s="38"/>
      <c r="H204" s="38"/>
      <c r="I204" s="38"/>
    </row>
    <row r="205" spans="1:9" x14ac:dyDescent="0.2">
      <c r="D205" s="3"/>
      <c r="E205" s="3"/>
      <c r="F205" s="3"/>
      <c r="G205" s="3"/>
      <c r="H205" s="3"/>
      <c r="I205" s="3"/>
    </row>
    <row r="206" spans="1:9" ht="13.5" thickBot="1" x14ac:dyDescent="0.25">
      <c r="A206" s="34" t="s">
        <v>102</v>
      </c>
      <c r="B206" s="35"/>
      <c r="C206" s="5"/>
      <c r="D206" s="5" t="s">
        <v>19</v>
      </c>
      <c r="E206" s="5" t="s">
        <v>2</v>
      </c>
      <c r="F206" s="5" t="s">
        <v>26</v>
      </c>
      <c r="G206" s="32" t="s">
        <v>57</v>
      </c>
      <c r="H206" s="5" t="s">
        <v>28</v>
      </c>
      <c r="I206" s="5" t="s">
        <v>27</v>
      </c>
    </row>
    <row r="207" spans="1:9" x14ac:dyDescent="0.2">
      <c r="C207" s="66" t="s">
        <v>101</v>
      </c>
      <c r="D207" s="38">
        <f>SUM(D169+D154+D139+D124+D109+D94+D79+D64+D49+D34+D18)/11</f>
        <v>25.545454545454547</v>
      </c>
      <c r="E207" s="54">
        <f>SUM(E169+E154+E139+E124+E109+E94+E79+E64+E49+E34)/10</f>
        <v>157.80000000000001</v>
      </c>
      <c r="F207" s="54">
        <f>SUM(F169+F154+F139+F124+F109+F94+F79+F64+F49+F34)/10</f>
        <v>1177</v>
      </c>
      <c r="G207" s="54">
        <f>SUM(G169+G154+G139+G124+G109+G94+G79+G64+G49+G34)/10</f>
        <v>1177</v>
      </c>
      <c r="H207" s="54">
        <f>SUM(H169+H154+H139+H124+H109+H94+H79+H64+H49+H34)/10</f>
        <v>852.6</v>
      </c>
      <c r="I207" s="54">
        <f>SUM(I169+I154+I139+I124+I109+I94+I79+I64+I49+I34)/10</f>
        <v>324.39999999999998</v>
      </c>
    </row>
    <row r="208" spans="1:9" x14ac:dyDescent="0.2">
      <c r="C208" s="37" t="s">
        <v>66</v>
      </c>
      <c r="D208" s="55" t="s">
        <v>107</v>
      </c>
      <c r="E208" s="55" t="s">
        <v>109</v>
      </c>
      <c r="F208" s="55" t="s">
        <v>109</v>
      </c>
      <c r="G208" s="55" t="s">
        <v>109</v>
      </c>
      <c r="H208" s="55" t="s">
        <v>109</v>
      </c>
      <c r="I208" s="55" t="s">
        <v>109</v>
      </c>
    </row>
    <row r="209" spans="1:11" x14ac:dyDescent="0.2">
      <c r="D209" s="1"/>
      <c r="E209" s="1"/>
      <c r="F209" s="1"/>
      <c r="G209" s="9"/>
      <c r="H209" s="39">
        <f>H207/F207</f>
        <v>0.72438402718776551</v>
      </c>
      <c r="I209" s="39">
        <f>I207/F207</f>
        <v>0.27561597281223449</v>
      </c>
      <c r="J209" s="10"/>
    </row>
    <row r="210" spans="1:11" ht="13.5" thickBot="1" x14ac:dyDescent="0.25">
      <c r="D210" s="1"/>
      <c r="E210" s="1"/>
      <c r="F210" s="1"/>
      <c r="G210" s="9"/>
      <c r="H210" s="39"/>
      <c r="I210" s="39"/>
      <c r="J210" s="10"/>
    </row>
    <row r="211" spans="1:11" x14ac:dyDescent="0.2">
      <c r="A211" s="67"/>
      <c r="B211" s="68"/>
      <c r="C211" s="68"/>
      <c r="D211" s="68" t="s">
        <v>88</v>
      </c>
      <c r="E211" s="68" t="s">
        <v>88</v>
      </c>
      <c r="F211" s="68" t="s">
        <v>88</v>
      </c>
      <c r="G211" s="68" t="s">
        <v>88</v>
      </c>
      <c r="H211" s="69" t="s">
        <v>88</v>
      </c>
      <c r="I211" s="31"/>
      <c r="J211" s="10"/>
      <c r="K211" s="10"/>
    </row>
    <row r="212" spans="1:11" ht="13.5" thickBot="1" x14ac:dyDescent="0.25">
      <c r="A212" s="70" t="s">
        <v>87</v>
      </c>
      <c r="B212" s="35"/>
      <c r="C212" s="5" t="s">
        <v>25</v>
      </c>
      <c r="D212" s="5" t="s">
        <v>19</v>
      </c>
      <c r="E212" s="5" t="s">
        <v>90</v>
      </c>
      <c r="F212" s="5" t="s">
        <v>89</v>
      </c>
      <c r="G212" s="5" t="s">
        <v>28</v>
      </c>
      <c r="H212" s="71" t="s">
        <v>27</v>
      </c>
      <c r="I212" s="53"/>
      <c r="K212" s="10"/>
    </row>
    <row r="213" spans="1:11" x14ac:dyDescent="0.2">
      <c r="A213" s="72"/>
      <c r="B213" s="62"/>
      <c r="C213" s="62" t="s">
        <v>56</v>
      </c>
      <c r="D213" s="1">
        <f>SUM(D6:D13)</f>
        <v>23</v>
      </c>
      <c r="E213" s="1">
        <f>SUM(E6:E13)</f>
        <v>92</v>
      </c>
      <c r="F213" s="1">
        <f>SUM(F6:F13)</f>
        <v>749</v>
      </c>
      <c r="G213" s="1">
        <f>SUM(H6:H13)</f>
        <v>711</v>
      </c>
      <c r="H213" s="73">
        <f>SUM(I6:I13)</f>
        <v>38</v>
      </c>
      <c r="I213" s="10"/>
    </row>
    <row r="214" spans="1:11" x14ac:dyDescent="0.2">
      <c r="A214" s="72"/>
      <c r="B214" s="62"/>
      <c r="C214" s="62" t="s">
        <v>13</v>
      </c>
      <c r="D214" s="1">
        <f>SUM(D22:D29)</f>
        <v>20</v>
      </c>
      <c r="E214" s="1">
        <f>SUM(E22:E29)</f>
        <v>107</v>
      </c>
      <c r="F214" s="1">
        <f>SUM(F22:F29)</f>
        <v>890</v>
      </c>
      <c r="G214" s="1">
        <f>SUM(H22:H29)</f>
        <v>842</v>
      </c>
      <c r="H214" s="73">
        <f>SUM(I22:I29)</f>
        <v>48</v>
      </c>
      <c r="I214" s="10"/>
    </row>
    <row r="215" spans="1:11" x14ac:dyDescent="0.2">
      <c r="A215" s="72"/>
      <c r="B215" s="62"/>
      <c r="C215" s="62" t="s">
        <v>12</v>
      </c>
      <c r="D215" s="1">
        <f>SUM(D37:D44)</f>
        <v>26</v>
      </c>
      <c r="E215" s="1">
        <f>SUM(E37:E44)</f>
        <v>113</v>
      </c>
      <c r="F215" s="1">
        <f>SUM(F37:F44)</f>
        <v>833</v>
      </c>
      <c r="G215" s="1">
        <f>SUM(H37:H44)</f>
        <v>801</v>
      </c>
      <c r="H215" s="73">
        <f>SUM(I37:I44)</f>
        <v>32</v>
      </c>
      <c r="I215" s="10"/>
    </row>
    <row r="216" spans="1:11" x14ac:dyDescent="0.2">
      <c r="A216" s="72"/>
      <c r="B216" s="62"/>
      <c r="C216" s="62" t="s">
        <v>14</v>
      </c>
      <c r="D216" s="1">
        <f>SUM(D52:D59)</f>
        <v>27</v>
      </c>
      <c r="E216" s="1">
        <f>SUM(E52:E59)</f>
        <v>105</v>
      </c>
      <c r="F216" s="1">
        <f>SUM(F52:F59)</f>
        <v>910</v>
      </c>
      <c r="G216" s="1">
        <f>SUM(H52:H59)</f>
        <v>880</v>
      </c>
      <c r="H216" s="73">
        <f>SUM(I52:I59)</f>
        <v>30</v>
      </c>
      <c r="I216" s="10"/>
    </row>
    <row r="217" spans="1:11" x14ac:dyDescent="0.2">
      <c r="A217" s="72"/>
      <c r="B217" s="62"/>
      <c r="C217" s="62" t="s">
        <v>15</v>
      </c>
      <c r="D217" s="1">
        <f>SUM(D67:D74)</f>
        <v>29</v>
      </c>
      <c r="E217" s="1">
        <f>SUM(E67:E74)</f>
        <v>119</v>
      </c>
      <c r="F217" s="1">
        <f>SUM(F67:F74)</f>
        <v>1024</v>
      </c>
      <c r="G217" s="1">
        <f>SUM(H67:H74)</f>
        <v>974</v>
      </c>
      <c r="H217" s="73">
        <f>SUM(I67:I74)</f>
        <v>50</v>
      </c>
      <c r="I217" s="10"/>
    </row>
    <row r="218" spans="1:11" x14ac:dyDescent="0.2">
      <c r="A218" s="72"/>
      <c r="B218" s="62"/>
      <c r="C218" s="62" t="s">
        <v>16</v>
      </c>
      <c r="D218" s="1">
        <f>SUM(D82:D89)</f>
        <v>24</v>
      </c>
      <c r="E218" s="1">
        <f>SUM(E82:E89)</f>
        <v>108</v>
      </c>
      <c r="F218" s="1">
        <f>SUM(F82:F89)</f>
        <v>916</v>
      </c>
      <c r="G218" s="1">
        <f>SUM(H82:H89)</f>
        <v>797</v>
      </c>
      <c r="H218" s="73">
        <f>SUM(I82:I89)</f>
        <v>119</v>
      </c>
      <c r="I218" s="10"/>
    </row>
    <row r="219" spans="1:11" x14ac:dyDescent="0.2">
      <c r="A219" s="72"/>
      <c r="B219" s="62"/>
      <c r="C219" s="62" t="s">
        <v>17</v>
      </c>
      <c r="D219" s="1">
        <f>SUM(D97:D104)</f>
        <v>24</v>
      </c>
      <c r="E219" s="1">
        <f>SUM(E97:E104)</f>
        <v>115</v>
      </c>
      <c r="F219" s="1">
        <f>SUM(F97:F104)</f>
        <v>836</v>
      </c>
      <c r="G219" s="1">
        <f>SUM(H97:H104)</f>
        <v>832</v>
      </c>
      <c r="H219" s="73">
        <f>SUM(I97:I104)</f>
        <v>4</v>
      </c>
      <c r="I219" s="10"/>
    </row>
    <row r="220" spans="1:11" x14ac:dyDescent="0.2">
      <c r="A220" s="72"/>
      <c r="B220" s="62"/>
      <c r="C220" s="62" t="s">
        <v>62</v>
      </c>
      <c r="D220" s="1">
        <f>SUM(D112:D119)</f>
        <v>33</v>
      </c>
      <c r="E220" s="1">
        <f>SUM(E112:E119)</f>
        <v>124</v>
      </c>
      <c r="F220" s="1">
        <f>SUM(F112:F119)</f>
        <v>1151</v>
      </c>
      <c r="G220" s="1">
        <f>SUM(H112:H119)</f>
        <v>1110</v>
      </c>
      <c r="H220" s="73">
        <f>SUM(I112:I119)</f>
        <v>41</v>
      </c>
      <c r="I220" s="10"/>
    </row>
    <row r="221" spans="1:11" s="1" customFormat="1" x14ac:dyDescent="0.2">
      <c r="A221" s="72"/>
      <c r="B221" s="62"/>
      <c r="C221" s="62" t="s">
        <v>80</v>
      </c>
      <c r="D221" s="1">
        <f>SUM(D126:D133)</f>
        <v>23</v>
      </c>
      <c r="E221" s="1">
        <f>SUM(E126:E133)</f>
        <v>82</v>
      </c>
      <c r="F221" s="1">
        <f>SUM(F126:F133)</f>
        <v>652</v>
      </c>
      <c r="G221" s="1">
        <f>SUM(H126:H133)</f>
        <v>648</v>
      </c>
      <c r="H221" s="73">
        <f>SUM(I126:I133)</f>
        <v>4</v>
      </c>
      <c r="I221" s="9"/>
      <c r="J221" s="63"/>
    </row>
    <row r="222" spans="1:11" x14ac:dyDescent="0.2">
      <c r="A222" s="72"/>
      <c r="B222" s="62"/>
      <c r="C222" s="62" t="s">
        <v>91</v>
      </c>
      <c r="D222" s="1">
        <f>SUM(D142:D149)</f>
        <v>22</v>
      </c>
      <c r="E222" s="1">
        <f t="shared" ref="E222:F222" si="23">SUM(E142:E149)</f>
        <v>98</v>
      </c>
      <c r="F222" s="1">
        <f t="shared" si="23"/>
        <v>633</v>
      </c>
      <c r="G222" s="1">
        <f>SUM(H142:H149)</f>
        <v>614</v>
      </c>
      <c r="H222" s="73">
        <f>SUM(I142:I149)</f>
        <v>19</v>
      </c>
      <c r="I222" s="10"/>
    </row>
    <row r="223" spans="1:11" x14ac:dyDescent="0.2">
      <c r="A223" s="72"/>
      <c r="B223" s="62"/>
      <c r="C223" s="115" t="s">
        <v>104</v>
      </c>
      <c r="D223" s="116">
        <f>SUM(D157:D164)</f>
        <v>25</v>
      </c>
      <c r="E223" s="116">
        <f>SUM(E157:E164)</f>
        <v>111</v>
      </c>
      <c r="F223" s="116">
        <f>SUM(F157:F164)</f>
        <v>850</v>
      </c>
      <c r="G223" s="116">
        <f>SUM(H157:H164)</f>
        <v>848</v>
      </c>
      <c r="H223" s="73">
        <f>SUM(I157:I164)</f>
        <v>2</v>
      </c>
      <c r="I223" s="10"/>
    </row>
    <row r="224" spans="1:11" x14ac:dyDescent="0.2">
      <c r="A224" s="72"/>
      <c r="B224" s="62"/>
      <c r="C224" s="102" t="s">
        <v>110</v>
      </c>
      <c r="D224" s="103"/>
      <c r="E224" s="103"/>
      <c r="F224" s="103"/>
      <c r="G224" s="103"/>
      <c r="H224" s="74"/>
      <c r="I224" s="10"/>
    </row>
    <row r="225" spans="1:8" x14ac:dyDescent="0.2">
      <c r="A225" s="72"/>
      <c r="B225" s="62"/>
      <c r="C225" s="75" t="s">
        <v>86</v>
      </c>
      <c r="D225" s="76">
        <f>AVERAGE(D213:D224)</f>
        <v>25.09090909090909</v>
      </c>
      <c r="E225" s="76">
        <f>AVERAGE(E213:E224)</f>
        <v>106.72727272727273</v>
      </c>
      <c r="F225" s="76">
        <f>AVERAGE(F213:F224)</f>
        <v>858.5454545454545</v>
      </c>
      <c r="G225" s="76">
        <f>AVERAGE(G213:G224)</f>
        <v>823.36363636363637</v>
      </c>
      <c r="H225" s="77">
        <f>AVERAGE(H213:H224)</f>
        <v>35.18181818181818</v>
      </c>
    </row>
    <row r="226" spans="1:8" x14ac:dyDescent="0.2">
      <c r="A226" s="72"/>
      <c r="B226" s="62"/>
      <c r="C226" s="88" t="s">
        <v>103</v>
      </c>
      <c r="D226" s="89">
        <f>COUNT(D213:D224)</f>
        <v>11</v>
      </c>
      <c r="E226" s="1"/>
      <c r="F226" s="1"/>
      <c r="G226" s="9"/>
      <c r="H226" s="73"/>
    </row>
    <row r="227" spans="1:8" x14ac:dyDescent="0.2">
      <c r="A227" s="72"/>
      <c r="B227" s="62"/>
      <c r="C227" s="62"/>
      <c r="D227" s="1"/>
      <c r="E227" s="1"/>
      <c r="F227" s="1"/>
      <c r="G227" s="9"/>
      <c r="H227" s="73"/>
    </row>
    <row r="228" spans="1:8" x14ac:dyDescent="0.2">
      <c r="A228" s="72"/>
      <c r="B228" s="62"/>
      <c r="C228" s="62" t="s">
        <v>96</v>
      </c>
      <c r="D228" s="1">
        <f>+MAX(D213:D224)</f>
        <v>33</v>
      </c>
      <c r="E228" s="1">
        <f>+MAX(E213:E224)</f>
        <v>124</v>
      </c>
      <c r="F228" s="1">
        <f>+MAX(F213:F224)</f>
        <v>1151</v>
      </c>
      <c r="G228" s="1">
        <f>+MAX(G213:G224)</f>
        <v>1110</v>
      </c>
      <c r="H228" s="73">
        <f>+MAX(H213:H224)</f>
        <v>119</v>
      </c>
    </row>
    <row r="229" spans="1:8" x14ac:dyDescent="0.2">
      <c r="A229" s="72"/>
      <c r="B229" s="62"/>
      <c r="C229" s="62" t="s">
        <v>97</v>
      </c>
      <c r="D229" s="1">
        <f>+MIN(D213:D224)</f>
        <v>20</v>
      </c>
      <c r="E229" s="1">
        <f>+MIN(E213:E224)</f>
        <v>82</v>
      </c>
      <c r="F229" s="1">
        <f>+MIN(F213:F224)</f>
        <v>633</v>
      </c>
      <c r="G229" s="1">
        <f>+MIN(G213:G224)</f>
        <v>614</v>
      </c>
      <c r="H229" s="73">
        <f>+MIN(H213:H224)</f>
        <v>2</v>
      </c>
    </row>
    <row r="230" spans="1:8" x14ac:dyDescent="0.2">
      <c r="A230" s="72"/>
      <c r="B230" s="62"/>
      <c r="C230" s="62" t="s">
        <v>98</v>
      </c>
      <c r="D230" s="1">
        <f>+D228-D229</f>
        <v>13</v>
      </c>
      <c r="E230" s="1">
        <f t="shared" ref="E230:H230" si="24">+E228-E229</f>
        <v>42</v>
      </c>
      <c r="F230" s="1">
        <f t="shared" si="24"/>
        <v>518</v>
      </c>
      <c r="G230" s="1">
        <f t="shared" si="24"/>
        <v>496</v>
      </c>
      <c r="H230" s="73">
        <f t="shared" si="24"/>
        <v>117</v>
      </c>
    </row>
    <row r="231" spans="1:8" x14ac:dyDescent="0.2">
      <c r="A231" s="90"/>
      <c r="B231" s="52"/>
      <c r="C231" s="52"/>
      <c r="D231" s="2"/>
      <c r="E231" s="2"/>
      <c r="F231" s="2"/>
      <c r="G231" s="2"/>
      <c r="H231" s="74"/>
    </row>
    <row r="232" spans="1:8" ht="13.5" thickBot="1" x14ac:dyDescent="0.25">
      <c r="A232" s="78"/>
      <c r="B232" s="5"/>
      <c r="C232" s="79" t="s">
        <v>108</v>
      </c>
      <c r="D232" s="80">
        <f>+D223-D225</f>
        <v>-9.090909090908994E-2</v>
      </c>
      <c r="E232" s="80">
        <f>+E223-E225</f>
        <v>4.2727272727272663</v>
      </c>
      <c r="F232" s="80">
        <f>+F223-F225</f>
        <v>-8.5454545454545041</v>
      </c>
      <c r="G232" s="80">
        <f>+G223-G225</f>
        <v>24.636363636363626</v>
      </c>
      <c r="H232" s="81">
        <f>+H223-H225</f>
        <v>-33.18181818181818</v>
      </c>
    </row>
    <row r="233" spans="1:8" x14ac:dyDescent="0.2">
      <c r="C233" s="64"/>
      <c r="D233" s="65"/>
      <c r="E233" s="65"/>
      <c r="F233" s="65"/>
      <c r="G233" s="65"/>
      <c r="H233" s="65"/>
    </row>
    <row r="234" spans="1:8" ht="13.5" thickBot="1" x14ac:dyDescent="0.25"/>
    <row r="235" spans="1:8" x14ac:dyDescent="0.2">
      <c r="A235" s="67"/>
      <c r="B235" s="68"/>
      <c r="C235" s="68"/>
      <c r="D235" s="68" t="s">
        <v>88</v>
      </c>
      <c r="E235" s="68" t="s">
        <v>88</v>
      </c>
      <c r="F235" s="68" t="s">
        <v>88</v>
      </c>
      <c r="G235" s="68" t="s">
        <v>88</v>
      </c>
      <c r="H235" s="69" t="s">
        <v>88</v>
      </c>
    </row>
    <row r="236" spans="1:8" ht="13.5" thickBot="1" x14ac:dyDescent="0.25">
      <c r="A236" s="70" t="s">
        <v>99</v>
      </c>
      <c r="B236" s="35"/>
      <c r="C236" s="7" t="s">
        <v>55</v>
      </c>
      <c r="D236" s="5" t="s">
        <v>19</v>
      </c>
      <c r="E236" s="5" t="s">
        <v>90</v>
      </c>
      <c r="F236" s="5" t="s">
        <v>89</v>
      </c>
      <c r="G236" s="5" t="s">
        <v>28</v>
      </c>
      <c r="H236" s="71" t="s">
        <v>27</v>
      </c>
    </row>
    <row r="237" spans="1:8" x14ac:dyDescent="0.2">
      <c r="A237" s="72"/>
      <c r="B237" s="62"/>
      <c r="C237" s="82">
        <v>2004</v>
      </c>
      <c r="D237" s="83" t="s">
        <v>100</v>
      </c>
      <c r="E237" s="83" t="s">
        <v>100</v>
      </c>
      <c r="F237" s="83" t="s">
        <v>100</v>
      </c>
      <c r="G237" s="83" t="s">
        <v>100</v>
      </c>
      <c r="H237" s="84" t="s">
        <v>100</v>
      </c>
    </row>
    <row r="238" spans="1:8" x14ac:dyDescent="0.2">
      <c r="A238" s="72"/>
      <c r="B238" s="62"/>
      <c r="C238" s="82">
        <v>2005</v>
      </c>
      <c r="D238" s="1">
        <f>SUM(D30:D33)</f>
        <v>0</v>
      </c>
      <c r="E238" s="1">
        <f>SUM(E30:E33)</f>
        <v>45</v>
      </c>
      <c r="F238" s="1">
        <f>SUM(F30:F33)</f>
        <v>295</v>
      </c>
      <c r="G238" s="1">
        <f>SUM(H30:H33)</f>
        <v>0</v>
      </c>
      <c r="H238" s="73">
        <f>SUM(I30:I33)</f>
        <v>295</v>
      </c>
    </row>
    <row r="239" spans="1:8" x14ac:dyDescent="0.2">
      <c r="A239" s="72"/>
      <c r="B239" s="62"/>
      <c r="C239" s="82">
        <v>2006</v>
      </c>
      <c r="D239" s="1">
        <f>SUM(D45:D48)</f>
        <v>0</v>
      </c>
      <c r="E239" s="1">
        <f>SUM(E45:E48)</f>
        <v>54</v>
      </c>
      <c r="F239" s="1">
        <f>SUM(F45:F48)</f>
        <v>381</v>
      </c>
      <c r="G239" s="1">
        <f>SUM(H45:H48)</f>
        <v>56</v>
      </c>
      <c r="H239" s="73">
        <f>SUM(I45:I48)</f>
        <v>325</v>
      </c>
    </row>
    <row r="240" spans="1:8" x14ac:dyDescent="0.2">
      <c r="A240" s="72"/>
      <c r="B240" s="62"/>
      <c r="C240" s="82">
        <v>2007</v>
      </c>
      <c r="D240" s="1">
        <f>SUM(D60:D63)</f>
        <v>0</v>
      </c>
      <c r="E240" s="1">
        <f>SUM(E60:E63)</f>
        <v>49</v>
      </c>
      <c r="F240" s="1">
        <f>SUM(F60:F63)</f>
        <v>322</v>
      </c>
      <c r="G240" s="1">
        <f>SUM(H60:H63)</f>
        <v>0</v>
      </c>
      <c r="H240" s="73">
        <f>SUM(I60:I63)</f>
        <v>322</v>
      </c>
    </row>
    <row r="241" spans="1:9" x14ac:dyDescent="0.2">
      <c r="A241" s="72"/>
      <c r="B241" s="62"/>
      <c r="C241" s="82">
        <v>2008</v>
      </c>
      <c r="D241" s="1">
        <f>SUM(D75:D78)</f>
        <v>1</v>
      </c>
      <c r="E241" s="1">
        <f>SUM(E75:E78)</f>
        <v>37</v>
      </c>
      <c r="F241" s="1">
        <f>SUM(F75:F78)</f>
        <v>214</v>
      </c>
      <c r="G241" s="1">
        <f>SUM(H75:H78)</f>
        <v>16</v>
      </c>
      <c r="H241" s="73">
        <f>SUM(I75:I78)</f>
        <v>198</v>
      </c>
    </row>
    <row r="242" spans="1:9" x14ac:dyDescent="0.2">
      <c r="A242" s="72"/>
      <c r="B242" s="62"/>
      <c r="C242" s="82">
        <v>2009</v>
      </c>
      <c r="D242" s="1">
        <f>SUM(D90:D93)</f>
        <v>0</v>
      </c>
      <c r="E242" s="1">
        <f>SUM(E90:E93)</f>
        <v>57</v>
      </c>
      <c r="F242" s="1">
        <f>SUM(F90:F93)</f>
        <v>304</v>
      </c>
      <c r="G242" s="1">
        <f>SUM(H90:H93)</f>
        <v>0</v>
      </c>
      <c r="H242" s="73">
        <f>SUM(I90:I93)</f>
        <v>304</v>
      </c>
    </row>
    <row r="243" spans="1:9" x14ac:dyDescent="0.2">
      <c r="A243" s="72"/>
      <c r="B243" s="62"/>
      <c r="C243" s="82">
        <v>2010</v>
      </c>
      <c r="D243" s="1">
        <f>SUM(D105:D108)</f>
        <v>1</v>
      </c>
      <c r="E243" s="1">
        <f>SUM(E105:E108)</f>
        <v>51</v>
      </c>
      <c r="F243" s="1">
        <f>SUM(F105:F108)</f>
        <v>291</v>
      </c>
      <c r="G243" s="1">
        <f>SUM(H105:H108)</f>
        <v>13</v>
      </c>
      <c r="H243" s="73">
        <f>SUM(I105:I108)</f>
        <v>278</v>
      </c>
    </row>
    <row r="244" spans="1:9" x14ac:dyDescent="0.2">
      <c r="A244" s="72"/>
      <c r="B244" s="62"/>
      <c r="C244" s="82">
        <v>2011</v>
      </c>
      <c r="D244" s="1">
        <f>SUM(D120:D123)</f>
        <v>2</v>
      </c>
      <c r="E244" s="1">
        <f>SUM(E120:E123)</f>
        <v>45</v>
      </c>
      <c r="F244" s="1">
        <f>SUM(F120:F123)</f>
        <v>246</v>
      </c>
      <c r="G244" s="1">
        <f>SUM(H120:H123)</f>
        <v>47</v>
      </c>
      <c r="H244" s="73">
        <f>SUM(I120:I123)</f>
        <v>199</v>
      </c>
    </row>
    <row r="245" spans="1:9" x14ac:dyDescent="0.2">
      <c r="A245" s="72"/>
      <c r="B245" s="62"/>
      <c r="C245" s="82">
        <v>2012</v>
      </c>
      <c r="D245" s="1">
        <f>SUM(D135:D138)</f>
        <v>0</v>
      </c>
      <c r="E245" s="1">
        <f>SUM(E135:E138)</f>
        <v>53</v>
      </c>
      <c r="F245" s="1">
        <f>SUM(F135:F138)</f>
        <v>243</v>
      </c>
      <c r="G245" s="1">
        <f>SUM(H135:H138)</f>
        <v>0</v>
      </c>
      <c r="H245" s="73">
        <f>SUM(I135:I138)</f>
        <v>243</v>
      </c>
    </row>
    <row r="246" spans="1:9" x14ac:dyDescent="0.2">
      <c r="A246" s="72"/>
      <c r="B246" s="62"/>
      <c r="C246" s="82">
        <v>2013</v>
      </c>
      <c r="D246" s="109">
        <f>+SUM(D150:D153)</f>
        <v>1</v>
      </c>
      <c r="E246" s="109">
        <f>+SUM(E150:E153)</f>
        <v>58</v>
      </c>
      <c r="F246" s="109">
        <f>+SUM(F150:F153)</f>
        <v>412</v>
      </c>
      <c r="G246" s="109">
        <f>+SUM(H150:H153)</f>
        <v>26</v>
      </c>
      <c r="H246" s="110">
        <f>+SUM(I150:I153)</f>
        <v>386</v>
      </c>
      <c r="I246" s="85"/>
    </row>
    <row r="247" spans="1:9" x14ac:dyDescent="0.2">
      <c r="A247" s="72"/>
      <c r="B247" s="62"/>
      <c r="C247" s="20">
        <v>2014</v>
      </c>
      <c r="D247" s="91">
        <v>0</v>
      </c>
      <c r="E247" s="91">
        <f>+SUM(E165:E168)</f>
        <v>43</v>
      </c>
      <c r="F247" s="91">
        <f>+SUM(F165:F168)</f>
        <v>359</v>
      </c>
      <c r="G247" s="91">
        <f>+SUM(H165:H168)</f>
        <v>14</v>
      </c>
      <c r="H247" s="92">
        <f>+SUM(I165:I168)</f>
        <v>345</v>
      </c>
      <c r="I247" s="85"/>
    </row>
    <row r="248" spans="1:9" x14ac:dyDescent="0.2">
      <c r="A248" s="72"/>
      <c r="B248" s="62"/>
      <c r="C248" s="75" t="s">
        <v>86</v>
      </c>
      <c r="D248" s="111">
        <f>AVERAGE(D237:D247)</f>
        <v>0.5</v>
      </c>
      <c r="E248" s="86">
        <f>AVERAGE(E237:E247)</f>
        <v>49.2</v>
      </c>
      <c r="F248" s="86">
        <f>AVERAGE(F237:F247)</f>
        <v>306.7</v>
      </c>
      <c r="G248" s="86">
        <f>AVERAGE(G237:G247)</f>
        <v>17.2</v>
      </c>
      <c r="H248" s="87">
        <f>AVERAGE(H237:H247)</f>
        <v>289.5</v>
      </c>
      <c r="I248" s="10"/>
    </row>
    <row r="249" spans="1:9" x14ac:dyDescent="0.2">
      <c r="A249" s="72"/>
      <c r="B249" s="62"/>
      <c r="C249" s="88" t="s">
        <v>103</v>
      </c>
      <c r="D249" s="89">
        <f>COUNT(D237:D247)</f>
        <v>10</v>
      </c>
      <c r="E249" s="86"/>
      <c r="F249" s="86"/>
      <c r="G249" s="86"/>
      <c r="H249" s="87"/>
      <c r="I249" s="10"/>
    </row>
    <row r="250" spans="1:9" x14ac:dyDescent="0.2">
      <c r="A250" s="72"/>
      <c r="B250" s="62"/>
      <c r="C250" s="62"/>
      <c r="D250" s="1"/>
      <c r="E250" s="1"/>
      <c r="F250" s="1"/>
      <c r="G250" s="9"/>
      <c r="H250" s="73"/>
    </row>
    <row r="251" spans="1:9" x14ac:dyDescent="0.2">
      <c r="A251" s="72"/>
      <c r="B251" s="62"/>
      <c r="C251" s="62" t="s">
        <v>96</v>
      </c>
      <c r="D251" s="1">
        <f>+MAX(D237:D247)</f>
        <v>2</v>
      </c>
      <c r="E251" s="1">
        <f>+MAX(E237:E247)</f>
        <v>58</v>
      </c>
      <c r="F251" s="1">
        <f>+MAX(F237:F247)</f>
        <v>412</v>
      </c>
      <c r="G251" s="1">
        <f>+MAX(G237:G247)</f>
        <v>56</v>
      </c>
      <c r="H251" s="73">
        <f>+MAX(H237:H247)</f>
        <v>386</v>
      </c>
    </row>
    <row r="252" spans="1:9" x14ac:dyDescent="0.2">
      <c r="A252" s="72"/>
      <c r="B252" s="62"/>
      <c r="C252" s="62" t="s">
        <v>97</v>
      </c>
      <c r="D252" s="1">
        <f>+MIN(D237:D247)</f>
        <v>0</v>
      </c>
      <c r="E252" s="1">
        <f>+MIN(E237:E247)</f>
        <v>37</v>
      </c>
      <c r="F252" s="1">
        <f>+MIN(F237:F247)</f>
        <v>214</v>
      </c>
      <c r="G252" s="1">
        <f>+MIN(G237:G247)</f>
        <v>0</v>
      </c>
      <c r="H252" s="73">
        <f>+MIN(H237:H247)</f>
        <v>198</v>
      </c>
    </row>
    <row r="253" spans="1:9" x14ac:dyDescent="0.2">
      <c r="A253" s="72"/>
      <c r="B253" s="62"/>
      <c r="C253" s="62" t="s">
        <v>98</v>
      </c>
      <c r="D253" s="1">
        <f>+D251-D252</f>
        <v>2</v>
      </c>
      <c r="E253" s="1">
        <f t="shared" ref="E253:H253" si="25">+E251-E252</f>
        <v>21</v>
      </c>
      <c r="F253" s="1">
        <f t="shared" si="25"/>
        <v>198</v>
      </c>
      <c r="G253" s="1">
        <f t="shared" si="25"/>
        <v>56</v>
      </c>
      <c r="H253" s="73">
        <f t="shared" si="25"/>
        <v>188</v>
      </c>
    </row>
    <row r="254" spans="1:9" x14ac:dyDescent="0.2">
      <c r="A254" s="90"/>
      <c r="B254" s="52"/>
      <c r="C254" s="52"/>
      <c r="D254" s="2"/>
      <c r="E254" s="2"/>
      <c r="F254" s="2"/>
      <c r="G254" s="2"/>
      <c r="H254" s="74"/>
    </row>
    <row r="255" spans="1:9" ht="13.5" thickBot="1" x14ac:dyDescent="0.25">
      <c r="A255" s="78"/>
      <c r="B255" s="5"/>
      <c r="C255" s="79" t="s">
        <v>108</v>
      </c>
      <c r="D255" s="104">
        <f>+D247-D248</f>
        <v>-0.5</v>
      </c>
      <c r="E255" s="104">
        <f>+E247-E248</f>
        <v>-6.2000000000000028</v>
      </c>
      <c r="F255" s="104">
        <f>+F247-F248</f>
        <v>52.300000000000011</v>
      </c>
      <c r="G255" s="104">
        <f>+G247-G248</f>
        <v>-3.1999999999999993</v>
      </c>
      <c r="H255" s="105">
        <f>+H247-H248</f>
        <v>55.5</v>
      </c>
    </row>
  </sheetData>
  <mergeCells count="5">
    <mergeCell ref="E14:I17"/>
    <mergeCell ref="A192:B192"/>
    <mergeCell ref="A196:B196"/>
    <mergeCell ref="A194:B194"/>
    <mergeCell ref="A195:B195"/>
  </mergeCells>
  <phoneticPr fontId="3" type="noConversion"/>
  <pageMargins left="0.75" right="0.75" top="1" bottom="1" header="0.5" footer="0.5"/>
  <pageSetup scale="85" orientation="landscape" r:id="rId1"/>
  <headerFooter alignWithMargins="0"/>
  <ignoredErrors>
    <ignoredError sqref="G124 G109 G94 G79 G64 G49 G34 G169 G184" formula="1"/>
    <ignoredError sqref="D213:F213 D214:G22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1"/>
  <sheetViews>
    <sheetView zoomScale="115" zoomScaleNormal="115" workbookViewId="0">
      <pane xSplit="2" ySplit="5" topLeftCell="C278" activePane="bottomRight" state="frozen"/>
      <selection pane="topRight" activeCell="C1" sqref="C1"/>
      <selection pane="bottomLeft" activeCell="A6" sqref="A6"/>
      <selection pane="bottomRight" activeCell="C302" sqref="C302"/>
    </sheetView>
  </sheetViews>
  <sheetFormatPr defaultRowHeight="12.75" x14ac:dyDescent="0.2"/>
  <cols>
    <col min="4" max="4" width="9.7109375" style="11" bestFit="1" customWidth="1"/>
    <col min="5" max="5" width="9.7109375" style="12" customWidth="1"/>
    <col min="7" max="7" width="9.7109375" style="11" bestFit="1" customWidth="1"/>
    <col min="8" max="9" width="9.140625" style="12"/>
    <col min="10" max="10" width="9.140625" style="13"/>
    <col min="11" max="11" width="9.140625" style="12"/>
    <col min="12" max="13" width="9.140625" style="13"/>
    <col min="14" max="14" width="9.7109375" style="40" customWidth="1"/>
    <col min="15" max="15" width="8.7109375" style="47" bestFit="1" customWidth="1"/>
    <col min="16" max="16" width="9.7109375" style="40" bestFit="1" customWidth="1"/>
    <col min="17" max="17" width="94.85546875" bestFit="1" customWidth="1"/>
  </cols>
  <sheetData>
    <row r="1" spans="1:17" ht="15.75" x14ac:dyDescent="0.25">
      <c r="A1" s="28" t="s">
        <v>29</v>
      </c>
    </row>
    <row r="2" spans="1:17" ht="15.75" x14ac:dyDescent="0.25">
      <c r="A2" s="28"/>
    </row>
    <row r="3" spans="1:17" x14ac:dyDescent="0.2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6" t="s">
        <v>82</v>
      </c>
      <c r="P3" s="50" t="s">
        <v>82</v>
      </c>
    </row>
    <row r="4" spans="1:17" x14ac:dyDescent="0.2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7" t="s">
        <v>83</v>
      </c>
      <c r="P4" s="51" t="s">
        <v>85</v>
      </c>
    </row>
    <row r="5" spans="1:17" x14ac:dyDescent="0.2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8" t="s">
        <v>84</v>
      </c>
      <c r="P5" s="48" t="s">
        <v>69</v>
      </c>
      <c r="Q5" s="43" t="s">
        <v>71</v>
      </c>
    </row>
    <row r="6" spans="1:17" x14ac:dyDescent="0.2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9"/>
      <c r="P6" s="45"/>
    </row>
    <row r="7" spans="1:17" x14ac:dyDescent="0.2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9"/>
      <c r="P7" s="45"/>
    </row>
    <row r="8" spans="1:17" x14ac:dyDescent="0.2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9"/>
      <c r="P8" s="45"/>
    </row>
    <row r="9" spans="1:17" x14ac:dyDescent="0.2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9"/>
      <c r="P9" s="45"/>
    </row>
    <row r="10" spans="1:17" x14ac:dyDescent="0.2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9"/>
      <c r="P10" s="45"/>
    </row>
    <row r="11" spans="1:17" x14ac:dyDescent="0.2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9"/>
      <c r="P11" s="45"/>
    </row>
    <row r="12" spans="1:17" x14ac:dyDescent="0.2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9"/>
      <c r="P12" s="45"/>
    </row>
    <row r="13" spans="1:17" x14ac:dyDescent="0.2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9"/>
      <c r="P13" s="45"/>
    </row>
    <row r="14" spans="1:17" x14ac:dyDescent="0.2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9"/>
      <c r="P14" s="45"/>
    </row>
    <row r="15" spans="1:17" x14ac:dyDescent="0.2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9"/>
      <c r="P15" s="45"/>
    </row>
    <row r="16" spans="1:17" x14ac:dyDescent="0.2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9"/>
      <c r="P16" s="45"/>
      <c r="Q16" s="43" t="s">
        <v>70</v>
      </c>
    </row>
    <row r="17" spans="1:17" x14ac:dyDescent="0.2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9"/>
      <c r="P17" s="45"/>
    </row>
    <row r="18" spans="1:17" x14ac:dyDescent="0.2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9"/>
      <c r="P18" s="45"/>
    </row>
    <row r="19" spans="1:17" x14ac:dyDescent="0.2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9"/>
      <c r="P19" s="45"/>
    </row>
    <row r="20" spans="1:17" x14ac:dyDescent="0.2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9"/>
      <c r="P20" s="45"/>
    </row>
    <row r="21" spans="1:17" x14ac:dyDescent="0.2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9"/>
      <c r="P21" s="45"/>
    </row>
    <row r="22" spans="1:17" x14ac:dyDescent="0.2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9"/>
      <c r="P22" s="45"/>
      <c r="Q22" s="43" t="s">
        <v>74</v>
      </c>
    </row>
    <row r="23" spans="1:17" x14ac:dyDescent="0.2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9"/>
      <c r="P23" s="45"/>
    </row>
    <row r="24" spans="1:17" x14ac:dyDescent="0.2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9"/>
      <c r="P24" s="45"/>
    </row>
    <row r="25" spans="1:17" x14ac:dyDescent="0.2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9"/>
      <c r="P25" s="45"/>
      <c r="Q25" s="43" t="s">
        <v>73</v>
      </c>
    </row>
    <row r="26" spans="1:17" x14ac:dyDescent="0.2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9"/>
      <c r="P26" s="45"/>
    </row>
    <row r="27" spans="1:17" x14ac:dyDescent="0.2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9"/>
      <c r="P27" s="45"/>
    </row>
    <row r="28" spans="1:17" x14ac:dyDescent="0.2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9"/>
      <c r="P28" s="45"/>
      <c r="Q28" s="43" t="s">
        <v>72</v>
      </c>
    </row>
    <row r="29" spans="1:17" x14ac:dyDescent="0.2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9"/>
      <c r="P29" s="45"/>
      <c r="Q29" s="43"/>
    </row>
    <row r="30" spans="1:17" x14ac:dyDescent="0.2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 x14ac:dyDescent="0.2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 x14ac:dyDescent="0.2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 x14ac:dyDescent="0.2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 x14ac:dyDescent="0.2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 x14ac:dyDescent="0.2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 x14ac:dyDescent="0.2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 x14ac:dyDescent="0.2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 x14ac:dyDescent="0.2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 x14ac:dyDescent="0.2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 x14ac:dyDescent="0.2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 x14ac:dyDescent="0.2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 x14ac:dyDescent="0.2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 x14ac:dyDescent="0.2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 x14ac:dyDescent="0.2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 x14ac:dyDescent="0.2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 x14ac:dyDescent="0.2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 x14ac:dyDescent="0.2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 x14ac:dyDescent="0.2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 x14ac:dyDescent="0.2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 x14ac:dyDescent="0.2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 x14ac:dyDescent="0.2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 x14ac:dyDescent="0.2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 x14ac:dyDescent="0.2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 x14ac:dyDescent="0.2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 x14ac:dyDescent="0.2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 x14ac:dyDescent="0.2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 x14ac:dyDescent="0.2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 x14ac:dyDescent="0.2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 x14ac:dyDescent="0.2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 x14ac:dyDescent="0.2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 x14ac:dyDescent="0.2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 x14ac:dyDescent="0.2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 x14ac:dyDescent="0.2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 x14ac:dyDescent="0.2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 x14ac:dyDescent="0.2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 x14ac:dyDescent="0.2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 x14ac:dyDescent="0.2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 x14ac:dyDescent="0.2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 x14ac:dyDescent="0.2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 x14ac:dyDescent="0.2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 x14ac:dyDescent="0.2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 x14ac:dyDescent="0.2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 x14ac:dyDescent="0.2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 x14ac:dyDescent="0.2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 x14ac:dyDescent="0.2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9"/>
      <c r="P75" s="45"/>
    </row>
    <row r="76" spans="1:17" x14ac:dyDescent="0.2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 x14ac:dyDescent="0.2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 x14ac:dyDescent="0.2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 x14ac:dyDescent="0.2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 x14ac:dyDescent="0.2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 x14ac:dyDescent="0.2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 x14ac:dyDescent="0.2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 x14ac:dyDescent="0.2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 x14ac:dyDescent="0.2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 x14ac:dyDescent="0.2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 x14ac:dyDescent="0.2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 x14ac:dyDescent="0.2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 x14ac:dyDescent="0.2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 x14ac:dyDescent="0.2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 x14ac:dyDescent="0.2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 x14ac:dyDescent="0.2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 x14ac:dyDescent="0.2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 x14ac:dyDescent="0.2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 x14ac:dyDescent="0.2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 x14ac:dyDescent="0.2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 x14ac:dyDescent="0.2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 x14ac:dyDescent="0.2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 x14ac:dyDescent="0.2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 x14ac:dyDescent="0.2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 x14ac:dyDescent="0.2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 x14ac:dyDescent="0.2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 x14ac:dyDescent="0.2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 x14ac:dyDescent="0.2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 x14ac:dyDescent="0.2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 x14ac:dyDescent="0.2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 x14ac:dyDescent="0.2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 x14ac:dyDescent="0.2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 x14ac:dyDescent="0.2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 x14ac:dyDescent="0.2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 x14ac:dyDescent="0.2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 x14ac:dyDescent="0.2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 x14ac:dyDescent="0.2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 x14ac:dyDescent="0.2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 x14ac:dyDescent="0.2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 x14ac:dyDescent="0.2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 x14ac:dyDescent="0.2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 x14ac:dyDescent="0.2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 x14ac:dyDescent="0.2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 x14ac:dyDescent="0.2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 x14ac:dyDescent="0.2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 x14ac:dyDescent="0.2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 x14ac:dyDescent="0.2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 x14ac:dyDescent="0.2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 x14ac:dyDescent="0.2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 x14ac:dyDescent="0.2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 x14ac:dyDescent="0.2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 x14ac:dyDescent="0.2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 x14ac:dyDescent="0.2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 x14ac:dyDescent="0.2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 x14ac:dyDescent="0.2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 x14ac:dyDescent="0.2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 x14ac:dyDescent="0.2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 x14ac:dyDescent="0.2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 x14ac:dyDescent="0.2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 x14ac:dyDescent="0.2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 x14ac:dyDescent="0.2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 x14ac:dyDescent="0.2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 x14ac:dyDescent="0.2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 x14ac:dyDescent="0.2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 x14ac:dyDescent="0.2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 x14ac:dyDescent="0.2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 x14ac:dyDescent="0.2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 x14ac:dyDescent="0.2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 x14ac:dyDescent="0.2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 x14ac:dyDescent="0.2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 x14ac:dyDescent="0.2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 x14ac:dyDescent="0.2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 x14ac:dyDescent="0.2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 x14ac:dyDescent="0.2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 x14ac:dyDescent="0.2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 x14ac:dyDescent="0.2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 x14ac:dyDescent="0.2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 x14ac:dyDescent="0.2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 x14ac:dyDescent="0.2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 x14ac:dyDescent="0.2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 x14ac:dyDescent="0.2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 x14ac:dyDescent="0.2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 x14ac:dyDescent="0.2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 x14ac:dyDescent="0.2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 x14ac:dyDescent="0.2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 x14ac:dyDescent="0.2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 x14ac:dyDescent="0.2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 x14ac:dyDescent="0.2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 x14ac:dyDescent="0.2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 x14ac:dyDescent="0.2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 x14ac:dyDescent="0.2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 x14ac:dyDescent="0.2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 x14ac:dyDescent="0.2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 x14ac:dyDescent="0.2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 x14ac:dyDescent="0.2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 x14ac:dyDescent="0.2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 x14ac:dyDescent="0.2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 x14ac:dyDescent="0.2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 x14ac:dyDescent="0.2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 x14ac:dyDescent="0.2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 x14ac:dyDescent="0.2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 x14ac:dyDescent="0.2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 x14ac:dyDescent="0.2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 x14ac:dyDescent="0.2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 x14ac:dyDescent="0.2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 x14ac:dyDescent="0.2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 x14ac:dyDescent="0.2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 x14ac:dyDescent="0.2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 x14ac:dyDescent="0.2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 x14ac:dyDescent="0.2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 x14ac:dyDescent="0.2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 x14ac:dyDescent="0.2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 x14ac:dyDescent="0.2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 x14ac:dyDescent="0.2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 x14ac:dyDescent="0.2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 x14ac:dyDescent="0.2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 x14ac:dyDescent="0.2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 x14ac:dyDescent="0.2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 x14ac:dyDescent="0.2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 x14ac:dyDescent="0.2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 x14ac:dyDescent="0.2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 x14ac:dyDescent="0.2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 x14ac:dyDescent="0.2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 x14ac:dyDescent="0.2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 x14ac:dyDescent="0.2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 x14ac:dyDescent="0.2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 x14ac:dyDescent="0.2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 x14ac:dyDescent="0.2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 x14ac:dyDescent="0.2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 x14ac:dyDescent="0.2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 x14ac:dyDescent="0.2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 x14ac:dyDescent="0.2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 x14ac:dyDescent="0.2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 x14ac:dyDescent="0.2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 x14ac:dyDescent="0.2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 x14ac:dyDescent="0.2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 x14ac:dyDescent="0.2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 x14ac:dyDescent="0.2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 x14ac:dyDescent="0.2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 x14ac:dyDescent="0.2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 x14ac:dyDescent="0.2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 x14ac:dyDescent="0.2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 x14ac:dyDescent="0.2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 x14ac:dyDescent="0.2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 x14ac:dyDescent="0.2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 x14ac:dyDescent="0.2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 x14ac:dyDescent="0.2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 x14ac:dyDescent="0.2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 x14ac:dyDescent="0.2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 x14ac:dyDescent="0.2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 x14ac:dyDescent="0.2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 x14ac:dyDescent="0.2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 x14ac:dyDescent="0.2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 x14ac:dyDescent="0.2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 x14ac:dyDescent="0.2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 x14ac:dyDescent="0.2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 x14ac:dyDescent="0.2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 x14ac:dyDescent="0.2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 x14ac:dyDescent="0.2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 x14ac:dyDescent="0.2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 x14ac:dyDescent="0.2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 x14ac:dyDescent="0.2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 x14ac:dyDescent="0.2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 x14ac:dyDescent="0.2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 x14ac:dyDescent="0.2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 x14ac:dyDescent="0.2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 x14ac:dyDescent="0.2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 x14ac:dyDescent="0.2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 x14ac:dyDescent="0.2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 x14ac:dyDescent="0.2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 x14ac:dyDescent="0.2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 x14ac:dyDescent="0.2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 x14ac:dyDescent="0.2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 x14ac:dyDescent="0.2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 x14ac:dyDescent="0.2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 x14ac:dyDescent="0.2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 x14ac:dyDescent="0.2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 x14ac:dyDescent="0.2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 x14ac:dyDescent="0.2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 x14ac:dyDescent="0.2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 x14ac:dyDescent="0.2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 x14ac:dyDescent="0.2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 x14ac:dyDescent="0.2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 x14ac:dyDescent="0.2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 x14ac:dyDescent="0.2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5">
        <f>0.5-0.24</f>
        <v>0.26</v>
      </c>
      <c r="N260" s="40">
        <v>28.9</v>
      </c>
      <c r="O260" s="47">
        <v>209</v>
      </c>
      <c r="P260" s="40">
        <v>7.5</v>
      </c>
    </row>
    <row r="261" spans="1:16" x14ac:dyDescent="0.2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 x14ac:dyDescent="0.2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 x14ac:dyDescent="0.2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 x14ac:dyDescent="0.2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 x14ac:dyDescent="0.2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 x14ac:dyDescent="0.2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 x14ac:dyDescent="0.2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 x14ac:dyDescent="0.2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 x14ac:dyDescent="0.2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 x14ac:dyDescent="0.2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 x14ac:dyDescent="0.2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 x14ac:dyDescent="0.2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 x14ac:dyDescent="0.2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 x14ac:dyDescent="0.2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 x14ac:dyDescent="0.2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 x14ac:dyDescent="0.2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 x14ac:dyDescent="0.2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 x14ac:dyDescent="0.2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 x14ac:dyDescent="0.2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 x14ac:dyDescent="0.2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 x14ac:dyDescent="0.2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 x14ac:dyDescent="0.2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 x14ac:dyDescent="0.2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 x14ac:dyDescent="0.2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 x14ac:dyDescent="0.2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 x14ac:dyDescent="0.2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 x14ac:dyDescent="0.2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 x14ac:dyDescent="0.2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7" x14ac:dyDescent="0.2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7" x14ac:dyDescent="0.2">
      <c r="A290">
        <v>1415</v>
      </c>
      <c r="B290">
        <v>7</v>
      </c>
      <c r="C290">
        <v>1700</v>
      </c>
      <c r="D290" s="11">
        <v>42050</v>
      </c>
      <c r="E290" s="12">
        <v>46</v>
      </c>
      <c r="F290">
        <v>2000</v>
      </c>
      <c r="G290" s="11">
        <v>42051</v>
      </c>
      <c r="H290" s="12">
        <v>27</v>
      </c>
      <c r="I290" s="12">
        <v>13</v>
      </c>
      <c r="J290" s="13">
        <v>0.48</v>
      </c>
      <c r="K290" s="12">
        <v>2</v>
      </c>
      <c r="L290" s="13">
        <v>0.18</v>
      </c>
      <c r="M290" s="13">
        <v>0.09</v>
      </c>
      <c r="N290" s="40">
        <v>18.7</v>
      </c>
      <c r="O290" s="47">
        <v>337</v>
      </c>
      <c r="P290" s="40">
        <v>7.9</v>
      </c>
    </row>
    <row r="291" spans="1:17" x14ac:dyDescent="0.2">
      <c r="A291">
        <v>1415</v>
      </c>
      <c r="B291">
        <v>8</v>
      </c>
      <c r="C291">
        <v>200</v>
      </c>
      <c r="D291" s="11">
        <v>42057</v>
      </c>
      <c r="E291" s="12">
        <v>53</v>
      </c>
      <c r="F291">
        <v>2000</v>
      </c>
      <c r="G291" s="11">
        <v>42058</v>
      </c>
      <c r="H291" s="12">
        <v>42</v>
      </c>
      <c r="I291" s="12">
        <v>55</v>
      </c>
      <c r="J291" s="13">
        <v>1.31</v>
      </c>
      <c r="K291" s="12">
        <v>3</v>
      </c>
      <c r="L291" s="13">
        <v>0.64</v>
      </c>
      <c r="M291" s="13">
        <v>0.55000000000000004</v>
      </c>
      <c r="N291" s="40">
        <v>16.7</v>
      </c>
      <c r="O291" s="47">
        <v>192</v>
      </c>
      <c r="P291" s="40">
        <v>6.7</v>
      </c>
    </row>
    <row r="292" spans="1:17" x14ac:dyDescent="0.2">
      <c r="A292">
        <v>1415</v>
      </c>
      <c r="B292">
        <v>9</v>
      </c>
      <c r="C292">
        <v>1600</v>
      </c>
      <c r="D292" s="11">
        <v>42060</v>
      </c>
      <c r="E292" s="12">
        <v>56</v>
      </c>
      <c r="F292">
        <v>1100</v>
      </c>
      <c r="G292" s="11">
        <v>42061</v>
      </c>
      <c r="H292" s="12">
        <v>19</v>
      </c>
      <c r="I292" s="12">
        <v>12</v>
      </c>
      <c r="J292" s="13">
        <v>0.63</v>
      </c>
      <c r="K292" s="12">
        <v>4</v>
      </c>
      <c r="L292" s="13">
        <v>0.16</v>
      </c>
      <c r="M292" s="13">
        <v>0.09</v>
      </c>
      <c r="N292" s="40">
        <v>19.399999999999999</v>
      </c>
      <c r="O292" s="47">
        <v>343</v>
      </c>
      <c r="P292" s="40">
        <v>6.5</v>
      </c>
    </row>
    <row r="293" spans="1:17" x14ac:dyDescent="0.2">
      <c r="A293">
        <v>1415</v>
      </c>
      <c r="B293">
        <v>10</v>
      </c>
      <c r="C293">
        <v>900</v>
      </c>
      <c r="D293" s="11">
        <v>42063</v>
      </c>
      <c r="E293" s="12">
        <v>59</v>
      </c>
      <c r="F293">
        <v>2100</v>
      </c>
      <c r="G293" s="11">
        <v>42065</v>
      </c>
      <c r="H293" s="12">
        <v>60</v>
      </c>
      <c r="I293" s="12">
        <v>61</v>
      </c>
      <c r="J293" s="13">
        <v>1.02</v>
      </c>
      <c r="K293" s="12">
        <v>3</v>
      </c>
      <c r="L293" s="13">
        <v>0.48</v>
      </c>
      <c r="M293" s="13">
        <v>0.41</v>
      </c>
      <c r="N293" s="40">
        <v>32.6</v>
      </c>
      <c r="O293" s="47">
        <v>210</v>
      </c>
      <c r="P293" s="40">
        <v>11.8</v>
      </c>
    </row>
    <row r="294" spans="1:17" x14ac:dyDescent="0.2">
      <c r="A294">
        <v>1415</v>
      </c>
      <c r="B294">
        <v>11</v>
      </c>
      <c r="C294">
        <v>200</v>
      </c>
      <c r="D294" s="11">
        <v>42088</v>
      </c>
      <c r="E294" s="12">
        <v>84</v>
      </c>
      <c r="F294">
        <v>1500</v>
      </c>
      <c r="G294" s="11">
        <v>42088</v>
      </c>
      <c r="H294" s="12">
        <v>13</v>
      </c>
      <c r="I294" s="12">
        <v>12</v>
      </c>
      <c r="J294" s="13">
        <v>0.92</v>
      </c>
      <c r="K294" s="12">
        <v>3</v>
      </c>
      <c r="L294" s="13">
        <v>0.14000000000000001</v>
      </c>
      <c r="M294" s="13">
        <v>0.03</v>
      </c>
      <c r="N294" s="40">
        <v>16.7</v>
      </c>
      <c r="O294" s="47">
        <v>338</v>
      </c>
      <c r="P294" s="40">
        <v>7.2</v>
      </c>
    </row>
    <row r="295" spans="1:17" x14ac:dyDescent="0.2">
      <c r="A295">
        <v>1415</v>
      </c>
      <c r="B295">
        <v>12</v>
      </c>
      <c r="C295">
        <v>100</v>
      </c>
      <c r="D295" s="11">
        <v>42112</v>
      </c>
      <c r="E295" s="12">
        <v>108</v>
      </c>
      <c r="F295">
        <v>1900</v>
      </c>
      <c r="G295" s="11">
        <v>42112</v>
      </c>
      <c r="H295" s="12">
        <v>9</v>
      </c>
      <c r="I295" s="12">
        <v>12</v>
      </c>
      <c r="J295" s="13">
        <v>1.33</v>
      </c>
      <c r="K295" s="12">
        <v>2</v>
      </c>
      <c r="L295" s="13">
        <v>0.2</v>
      </c>
      <c r="M295" s="13">
        <v>0.13</v>
      </c>
      <c r="N295" s="40">
        <v>26.8</v>
      </c>
      <c r="O295" s="47">
        <v>329</v>
      </c>
      <c r="P295" s="40">
        <v>10</v>
      </c>
    </row>
    <row r="296" spans="1:17" x14ac:dyDescent="0.2">
      <c r="A296">
        <v>1415</v>
      </c>
      <c r="B296">
        <v>13</v>
      </c>
      <c r="C296">
        <v>1200</v>
      </c>
      <c r="D296" s="11">
        <v>42118</v>
      </c>
      <c r="E296" s="12">
        <v>114</v>
      </c>
      <c r="F296">
        <v>2100</v>
      </c>
      <c r="G296" s="11">
        <v>42120</v>
      </c>
      <c r="H296" s="12">
        <v>57</v>
      </c>
      <c r="I296" s="12">
        <v>28</v>
      </c>
      <c r="J296" s="13">
        <v>0.49</v>
      </c>
      <c r="K296" s="12">
        <v>2</v>
      </c>
      <c r="L296" s="13">
        <v>0.17</v>
      </c>
      <c r="M296" s="13">
        <v>0.26</v>
      </c>
      <c r="N296" s="40">
        <v>21.8</v>
      </c>
      <c r="O296" s="47">
        <v>204</v>
      </c>
      <c r="P296" s="40">
        <v>6.5</v>
      </c>
    </row>
    <row r="297" spans="1:17" x14ac:dyDescent="0.2">
      <c r="A297">
        <v>1415</v>
      </c>
      <c r="B297">
        <v>14</v>
      </c>
      <c r="C297">
        <v>1500</v>
      </c>
      <c r="D297" s="11">
        <v>42128</v>
      </c>
      <c r="E297" s="12">
        <v>124</v>
      </c>
      <c r="F297">
        <v>300</v>
      </c>
      <c r="G297" s="11">
        <v>42131</v>
      </c>
      <c r="H297" s="12">
        <v>60</v>
      </c>
      <c r="I297" s="12">
        <v>28</v>
      </c>
      <c r="J297" s="13">
        <v>0.47</v>
      </c>
      <c r="K297" s="12">
        <v>2</v>
      </c>
      <c r="L297" s="13">
        <v>0.1</v>
      </c>
      <c r="M297" s="13">
        <v>0.21</v>
      </c>
      <c r="N297" s="40">
        <v>17.100000000000001</v>
      </c>
      <c r="O297" s="47">
        <v>220</v>
      </c>
      <c r="P297" s="40">
        <v>4.3</v>
      </c>
      <c r="Q297" t="s">
        <v>113</v>
      </c>
    </row>
    <row r="298" spans="1:17" x14ac:dyDescent="0.2">
      <c r="A298">
        <v>1415</v>
      </c>
      <c r="B298">
        <v>15</v>
      </c>
      <c r="C298">
        <v>1900</v>
      </c>
      <c r="D298" s="11">
        <v>42131</v>
      </c>
      <c r="E298" s="12">
        <v>127</v>
      </c>
      <c r="F298">
        <v>100</v>
      </c>
      <c r="G298" s="11">
        <v>42135</v>
      </c>
      <c r="H298" s="12">
        <v>78</v>
      </c>
      <c r="I298" s="12">
        <v>38</v>
      </c>
      <c r="J298" s="13">
        <v>0.49</v>
      </c>
      <c r="K298" s="12">
        <v>3</v>
      </c>
      <c r="L298" s="13">
        <v>0.27</v>
      </c>
      <c r="M298" s="13">
        <v>0.21</v>
      </c>
      <c r="N298" s="40">
        <v>25.9</v>
      </c>
      <c r="O298" s="47">
        <v>264</v>
      </c>
      <c r="P298" s="40">
        <v>7.1</v>
      </c>
      <c r="Q298" t="s">
        <v>112</v>
      </c>
    </row>
    <row r="299" spans="1:17" x14ac:dyDescent="0.2">
      <c r="A299">
        <v>1415</v>
      </c>
      <c r="B299">
        <v>16</v>
      </c>
      <c r="C299">
        <v>900</v>
      </c>
      <c r="D299" s="11">
        <v>42138</v>
      </c>
      <c r="E299" s="12">
        <v>134</v>
      </c>
      <c r="F299">
        <v>2300</v>
      </c>
      <c r="G299" s="11">
        <v>42140</v>
      </c>
      <c r="H299" s="12">
        <v>62</v>
      </c>
      <c r="I299" s="12">
        <v>47</v>
      </c>
      <c r="J299" s="13">
        <v>0.76</v>
      </c>
      <c r="K299" s="12">
        <v>3</v>
      </c>
      <c r="L299" s="13">
        <v>0.34</v>
      </c>
      <c r="M299" s="13">
        <v>0.41</v>
      </c>
      <c r="N299" s="40">
        <v>24.7</v>
      </c>
      <c r="O299" s="47">
        <v>183</v>
      </c>
      <c r="P299" s="40">
        <v>6.9</v>
      </c>
      <c r="Q299" t="s">
        <v>112</v>
      </c>
    </row>
    <row r="300" spans="1:17" x14ac:dyDescent="0.2">
      <c r="A300">
        <v>1415</v>
      </c>
      <c r="B300">
        <v>17</v>
      </c>
      <c r="C300">
        <v>1700</v>
      </c>
      <c r="D300" s="11">
        <v>42142</v>
      </c>
      <c r="E300" s="12">
        <v>138</v>
      </c>
      <c r="F300">
        <v>2000</v>
      </c>
      <c r="G300" s="11">
        <v>42143</v>
      </c>
      <c r="H300" s="12">
        <v>27</v>
      </c>
      <c r="I300" s="12">
        <v>29</v>
      </c>
      <c r="J300" s="13">
        <v>1.07</v>
      </c>
      <c r="K300" s="12">
        <v>3</v>
      </c>
      <c r="L300" s="13">
        <v>0.24</v>
      </c>
      <c r="M300" s="13">
        <v>0.17</v>
      </c>
      <c r="N300" s="40">
        <v>17</v>
      </c>
      <c r="O300" s="47">
        <v>198</v>
      </c>
      <c r="P300" s="40">
        <v>4.5</v>
      </c>
      <c r="Q300" t="s">
        <v>112</v>
      </c>
    </row>
    <row r="301" spans="1:17" x14ac:dyDescent="0.2">
      <c r="A301">
        <v>1415</v>
      </c>
      <c r="B301">
        <v>18</v>
      </c>
      <c r="C301">
        <v>1500</v>
      </c>
      <c r="D301" s="11">
        <v>42146</v>
      </c>
      <c r="E301" s="12">
        <v>142</v>
      </c>
      <c r="F301">
        <v>2000</v>
      </c>
      <c r="G301" s="11">
        <v>42147</v>
      </c>
      <c r="H301" s="12">
        <v>29</v>
      </c>
      <c r="I301" s="12">
        <v>24</v>
      </c>
      <c r="J301" s="13">
        <v>0.83</v>
      </c>
      <c r="K301" s="12">
        <v>4</v>
      </c>
      <c r="L301" s="13">
        <v>0.18</v>
      </c>
      <c r="M301" s="13">
        <v>0.2</v>
      </c>
      <c r="N301" s="40">
        <v>19.3</v>
      </c>
      <c r="O301" s="47">
        <v>182</v>
      </c>
      <c r="P301" s="40">
        <v>7.2</v>
      </c>
      <c r="Q301" t="s">
        <v>112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J20" sqref="J20"/>
    </sheetView>
  </sheetViews>
  <sheetFormatPr defaultRowHeight="15" x14ac:dyDescent="0.25"/>
  <cols>
    <col min="1" max="1" width="37.140625" style="57" customWidth="1"/>
    <col min="2" max="7" width="10.5703125" style="57" bestFit="1" customWidth="1"/>
    <col min="8" max="8" width="11.5703125" style="57" bestFit="1" customWidth="1"/>
    <col min="9" max="9" width="10.5703125" style="57" bestFit="1" customWidth="1"/>
    <col min="10" max="16384" width="9.140625" style="57"/>
  </cols>
  <sheetData>
    <row r="2" spans="1:10" x14ac:dyDescent="0.25">
      <c r="B2" s="57" t="s">
        <v>25</v>
      </c>
    </row>
    <row r="3" spans="1:10" x14ac:dyDescent="0.25">
      <c r="B3" s="59" t="s">
        <v>48</v>
      </c>
      <c r="C3" s="59" t="s">
        <v>49</v>
      </c>
      <c r="D3" s="59" t="s">
        <v>50</v>
      </c>
      <c r="E3" s="59" t="s">
        <v>51</v>
      </c>
      <c r="F3" s="59" t="s">
        <v>52</v>
      </c>
      <c r="G3" s="59" t="s">
        <v>54</v>
      </c>
      <c r="H3" s="60">
        <v>1011</v>
      </c>
      <c r="I3" s="59" t="s">
        <v>94</v>
      </c>
    </row>
    <row r="4" spans="1:10" x14ac:dyDescent="0.25">
      <c r="A4" s="57" t="s">
        <v>93</v>
      </c>
      <c r="B4" s="61">
        <v>84791.687999999995</v>
      </c>
      <c r="C4" s="61">
        <v>92289.600000000006</v>
      </c>
      <c r="D4" s="61">
        <v>86187.936000000002</v>
      </c>
      <c r="E4" s="61">
        <v>96612.551999999996</v>
      </c>
      <c r="F4" s="61">
        <v>96953.95199999999</v>
      </c>
      <c r="G4" s="61">
        <v>90740.47199999998</v>
      </c>
      <c r="H4" s="61">
        <v>100811.4</v>
      </c>
      <c r="I4" s="61">
        <v>87481.44</v>
      </c>
    </row>
    <row r="5" spans="1:10" x14ac:dyDescent="0.25">
      <c r="A5" s="57" t="s">
        <v>92</v>
      </c>
      <c r="B5" s="57">
        <v>890</v>
      </c>
      <c r="C5" s="57">
        <v>833</v>
      </c>
      <c r="D5" s="57">
        <v>910</v>
      </c>
      <c r="E5" s="57">
        <v>1024</v>
      </c>
      <c r="F5" s="57">
        <v>916</v>
      </c>
      <c r="G5" s="57">
        <v>836</v>
      </c>
      <c r="H5" s="57">
        <v>1151</v>
      </c>
      <c r="I5" s="57">
        <v>660</v>
      </c>
    </row>
    <row r="6" spans="1:10" x14ac:dyDescent="0.25">
      <c r="A6" s="57" t="s">
        <v>95</v>
      </c>
      <c r="B6" s="58">
        <f t="shared" ref="B6:I6" si="0">B5/B4</f>
        <v>1.0496311855473381E-2</v>
      </c>
      <c r="C6" s="58">
        <f t="shared" si="0"/>
        <v>9.0259357500736808E-3</v>
      </c>
      <c r="D6" s="58">
        <f t="shared" si="0"/>
        <v>1.055832222272964E-2</v>
      </c>
      <c r="E6" s="58">
        <f t="shared" si="0"/>
        <v>1.0599036862208132E-2</v>
      </c>
      <c r="F6" s="58">
        <f t="shared" si="0"/>
        <v>9.4477840366940392E-3</v>
      </c>
      <c r="G6" s="58">
        <f t="shared" si="0"/>
        <v>9.2130885102735659E-3</v>
      </c>
      <c r="H6" s="58">
        <f t="shared" si="0"/>
        <v>1.1417359544654672E-2</v>
      </c>
      <c r="I6" s="58">
        <f t="shared" si="0"/>
        <v>7.5444574300560212E-3</v>
      </c>
      <c r="J6" s="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Winter Storms &amp; Precip Summary</vt:lpstr>
      <vt:lpstr>Winter Storms Detailed Data</vt:lpstr>
      <vt:lpstr>Precip &amp; MOW</vt:lpstr>
      <vt:lpstr>SASP Annual Precipitation Graph</vt:lpstr>
      <vt:lpstr>SASP Monthly Precipitation</vt:lpstr>
      <vt:lpstr>'Winter Storms &amp; Precip Summary'!Print_Area</vt:lpstr>
    </vt:vector>
  </TitlesOfParts>
  <Company>Center for Snow and Avalanche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Landry</cp:lastModifiedBy>
  <dcterms:created xsi:type="dcterms:W3CDTF">2008-08-27T20:13:22Z</dcterms:created>
  <dcterms:modified xsi:type="dcterms:W3CDTF">2015-06-23T19:29:27Z</dcterms:modified>
</cp:coreProperties>
</file>